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570" windowWidth="20550" windowHeight="453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'Sayfa1'!$F$14:$AJ$18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<sst xmlns="http://schemas.openxmlformats.org/spreadsheetml/2006/main" count="481" uniqueCount="135">
  <si>
    <t>YIL:</t>
  </si>
  <si>
    <t/>
  </si>
  <si>
    <t>AŞAMA:</t>
  </si>
  <si>
    <t>AY:</t>
  </si>
  <si>
    <t>TEKLİF YIL:</t>
  </si>
  <si>
    <t>KURKOD:</t>
  </si>
  <si>
    <t>KURUM: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</si>
  <si>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</si>
  <si>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</si>
  <si>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</si>
  <si>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</si>
  <si>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</si>
  <si>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</si>
  <si>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</si>
  <si>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</si>
  <si>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</si>
  <si>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</si>
  <si>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</si>
  <si>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</si>
  <si>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</si>
  <si>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</si>
  <si>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</si>
  <si>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</si>
  <si>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</si>
  <si>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</si>
  <si>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</si>
  <si>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</si>
  <si>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</si>
  <si>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</si>
  <si>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</si>
  <si>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</si>
  <si>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</si>
  <si>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</si>
  <si>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</si>
  <si>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</si>
  <si>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</si>
  <si>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</si>
  <si>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</si>
  <si>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</si>
  <si>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</si>
  <si>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</si>
  <si>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</si>
  <si>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</si>
  <si>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</si>
  <si>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</si>
  <si>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</si>
  <si>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</si>
  <si>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</si>
  <si>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</si>
  <si>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</si>
  <si>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</si>
  <si>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</si>
  <si>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</si>
  <si>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</si>
  <si>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</si>
  <si>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</si>
  <si>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</si>
  <si>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</si>
  <si>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</si>
  <si>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</si>
  <si>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</si>
  <si>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</si>
  <si>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</si>
  <si>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</si>
  <si>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</si>
  <si>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</si>
  <si>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</si>
  <si>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</si>
  <si>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</si>
  <si>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</si>
  <si>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</si>
  <si>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</si>
  <si>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</si>
  <si>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</si>
  <si>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</si>
  <si>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</si>
  <si>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</si>
  <si>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</si>
  <si>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</si>
  <si>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</si>
  <si>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</si>
  <si>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</si>
  <si>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</si>
  <si>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</si>
  <si>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</si>
  <si>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</si>
  <si>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</si>
  <si>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</si>
  <si>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</si>
  <si>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</si>
  <si>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</si>
  <si>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</si>
  <si>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</si>
  <si>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</si>
  <si>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</si>
  <si>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</si>
  <si>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</si>
  <si>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</si>
  <si>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</si>
  <si>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</si>
  <si>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</si>
  <si>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</si>
  <si>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</si>
  <si>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</si>
  <si>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</si>
  <si>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</si>
  <si>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</si>
  <si>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</si>
  <si>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</si>
  <si>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</si>
  <si>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</si>
  <si>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</si>
  <si>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</si>
  <si>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</si>
  <si>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</si>
  <si>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</si>
  <si>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</si>
  <si>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</si>
  <si>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</si>
  <si>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</si>
  <si>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</si>
  <si>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</si>
  <si>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</si>
  <si>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</si>
  <si>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</si>
  <si>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</si>
  <si>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</si>
  <si>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</si>
  <si>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</si>
  <si>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</si>
  <si>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</si>
  <si>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2020</t>
  </si>
  <si>
    <t>39.19.00.01 - ÜST YÖNETİM, AKADEMİK VE İDARİ BİRİMLER</t>
  </si>
  <si>
    <t>39.19.00.01</t>
  </si>
  <si>
    <t>EK- 1 BÜTÇE GİDERLERİNİN GELİŞİMİ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</si>
</sst>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[Red]#,##0"/>
  </numFmts>
  <fonts count="48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2" applyFont="1" applyAlignment="1">
      <alignment vertical="center"/>
      <protection/>
    </xf>
    <xf numFmtId="49" fontId="5" fillId="0" borderId="0" xfId="62" applyNumberFormat="1" applyFont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3" fontId="7" fillId="0" borderId="0" xfId="62" applyNumberFormat="1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2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2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2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0" xfId="62" applyNumberFormat="1" applyFont="1" applyFill="1" applyAlignment="1">
      <alignment horizontal="center" vertical="center"/>
      <protection/>
    </xf>
    <xf numFmtId="3" fontId="7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5" fillId="0" borderId="0" xfId="62" applyNumberFormat="1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tabSelected="1" zoomScale="90" zoomScaleNormal="90" workbookViewId="0" topLeftCell="F12">
      <pane ySplit="12" topLeftCell="A24" activePane="bottomLeft" state="frozen"/>
      <selection pane="topLeft" activeCell="F19" sqref="F19"/>
      <selection pane="bottomLeft" activeCell="J12" sqref="J12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15.625" style="9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1" width="8.875" style="9" bestFit="1" customWidth="1"/>
    <col min="32" max="32" width="8.875" style="40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37" width="9.125" style="9" bestFit="1" customWidth="1"/>
    <col min="38" max="16384" width="9.125" style="9" customWidth="1"/>
  </cols>
  <sheetData>
    <row r="1" spans="1:29" ht="24.75" customHeight="1" hidden="1">
      <c r="A1" s="3" t="s">
        <v>0</v>
      </c>
      <c r="B1" s="4" t="s">
        <v>131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24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24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24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24.75" customHeight="1" hidden="1">
      <c r="A5" s="11" t="s">
        <v>5</v>
      </c>
      <c r="B5" s="12" t="s">
        <v>133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24.75" customHeight="1" hidden="1">
      <c r="A6" s="3" t="s">
        <v>6</v>
      </c>
      <c r="B6" s="8" t="s">
        <v>132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60"/>
      <c r="G11" s="60" t="s">
        <v>1</v>
      </c>
      <c r="H11" s="60" t="s">
        <v>1</v>
      </c>
      <c r="I11" s="60" t="s">
        <v>1</v>
      </c>
      <c r="J11" s="60" t="s">
        <v>1</v>
      </c>
      <c r="K11" s="60" t="s">
        <v>1</v>
      </c>
      <c r="L11" s="60" t="s">
        <v>1</v>
      </c>
      <c r="M11" s="60" t="s">
        <v>1</v>
      </c>
      <c r="N11" s="60" t="s">
        <v>1</v>
      </c>
      <c r="O11" s="60" t="s">
        <v>1</v>
      </c>
      <c r="P11" s="60" t="s">
        <v>1</v>
      </c>
      <c r="Q11" s="60" t="s">
        <v>1</v>
      </c>
      <c r="R11" s="60" t="s">
        <v>1</v>
      </c>
      <c r="S11" s="60" t="s">
        <v>1</v>
      </c>
      <c r="T11" s="60" t="s">
        <v>1</v>
      </c>
      <c r="U11" s="60" t="s">
        <v>1</v>
      </c>
      <c r="V11" s="60" t="s">
        <v>1</v>
      </c>
      <c r="W11" s="60" t="s">
        <v>1</v>
      </c>
      <c r="X11" s="60" t="s">
        <v>1</v>
      </c>
      <c r="Y11" s="60" t="s">
        <v>1</v>
      </c>
      <c r="Z11" s="60" t="s">
        <v>1</v>
      </c>
      <c r="AA11" s="60" t="s">
        <v>1</v>
      </c>
      <c r="AB11" s="60" t="s">
        <v>1</v>
      </c>
      <c r="AC11" s="60" t="s">
        <v>1</v>
      </c>
      <c r="AD11" s="60" t="s">
        <v>1</v>
      </c>
      <c r="AE11" s="60" t="s">
        <v>1</v>
      </c>
      <c r="AF11" s="60" t="s">
        <v>1</v>
      </c>
      <c r="AG11" s="60" t="s">
        <v>1</v>
      </c>
      <c r="AH11" s="60" t="s">
        <v>1</v>
      </c>
      <c r="AI11" s="60" t="s">
        <v>1</v>
      </c>
      <c r="AJ11" s="60" t="s">
        <v>1</v>
      </c>
    </row>
    <row r="12" spans="6:36" ht="0.75" customHeight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3:32" ht="19.5" customHeight="1">
      <c r="M13" s="54" t="s">
        <v>134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6:36" ht="13.5" hidden="1">
      <c r="F14" s="6" t="s">
        <v>7</v>
      </c>
      <c r="G14" s="7" t="s">
        <v>8</v>
      </c>
      <c r="H14" s="7" t="s">
        <v>9</v>
      </c>
      <c r="I14" s="7" t="s">
        <v>8</v>
      </c>
      <c r="J14" s="7" t="s">
        <v>8</v>
      </c>
      <c r="K14" s="7" t="s">
        <v>8</v>
      </c>
      <c r="L14" s="7" t="s">
        <v>8</v>
      </c>
      <c r="M14" s="16" t="s">
        <v>10</v>
      </c>
      <c r="N14" s="16" t="s">
        <v>10</v>
      </c>
      <c r="O14" s="7" t="s">
        <v>8</v>
      </c>
      <c r="P14" s="7" t="s">
        <v>8</v>
      </c>
      <c r="Q14" s="7" t="s">
        <v>10</v>
      </c>
      <c r="R14" s="7" t="s">
        <v>10</v>
      </c>
      <c r="S14" s="7" t="s">
        <v>8</v>
      </c>
      <c r="T14" s="7" t="s">
        <v>8</v>
      </c>
      <c r="U14" s="7" t="s">
        <v>10</v>
      </c>
      <c r="V14" s="7" t="s">
        <v>10</v>
      </c>
      <c r="W14" s="7" t="s">
        <v>8</v>
      </c>
      <c r="X14" s="7" t="s">
        <v>8</v>
      </c>
      <c r="Y14" s="7" t="s">
        <v>10</v>
      </c>
      <c r="Z14" s="7" t="s">
        <v>10</v>
      </c>
      <c r="AA14" s="7" t="s">
        <v>8</v>
      </c>
      <c r="AB14" s="7" t="s">
        <v>8</v>
      </c>
      <c r="AC14" s="7" t="s">
        <v>10</v>
      </c>
      <c r="AD14" s="7" t="s">
        <v>10</v>
      </c>
      <c r="AE14" s="7" t="s">
        <v>8</v>
      </c>
      <c r="AF14" s="45" t="s">
        <v>8</v>
      </c>
      <c r="AJ14" s="9" t="s">
        <v>11</v>
      </c>
    </row>
    <row r="15" spans="6:36" ht="13.5" hidden="1">
      <c r="F15" s="6" t="s">
        <v>12</v>
      </c>
      <c r="G15" s="7">
        <f>ButceYil-1</f>
        <v>2019</v>
      </c>
      <c r="H15" s="7" t="str">
        <f>ButceYil</f>
        <v>2020</v>
      </c>
      <c r="I15" s="7">
        <f>ButceYil-1</f>
        <v>2019</v>
      </c>
      <c r="J15" s="7" t="str">
        <f>ButceYil</f>
        <v>2020</v>
      </c>
      <c r="K15" s="7">
        <f>ButceYil-1</f>
        <v>2019</v>
      </c>
      <c r="L15" s="7" t="str">
        <f>ButceYil</f>
        <v>2020</v>
      </c>
      <c r="O15" s="7">
        <f>ButceYil-1</f>
        <v>2019</v>
      </c>
      <c r="P15" s="7" t="str">
        <f>ButceYil</f>
        <v>2020</v>
      </c>
      <c r="Q15" s="7">
        <f>ButceYil-1</f>
        <v>2019</v>
      </c>
      <c r="R15" s="7" t="str">
        <f>ButceYil</f>
        <v>2020</v>
      </c>
      <c r="S15" s="7">
        <f>ButceYil-1</f>
        <v>2019</v>
      </c>
      <c r="T15" s="7" t="str">
        <f>ButceYil</f>
        <v>2020</v>
      </c>
      <c r="U15" s="7">
        <f>ButceYil-1</f>
        <v>2019</v>
      </c>
      <c r="V15" s="7" t="str">
        <f>ButceYil</f>
        <v>2020</v>
      </c>
      <c r="W15" s="7">
        <f>ButceYil-1</f>
        <v>2019</v>
      </c>
      <c r="X15" s="7" t="str">
        <f>ButceYil</f>
        <v>2020</v>
      </c>
      <c r="Y15" s="7">
        <f>ButceYil-1</f>
        <v>2019</v>
      </c>
      <c r="Z15" s="7" t="str">
        <f>ButceYil</f>
        <v>2020</v>
      </c>
      <c r="AA15" s="7">
        <f>ButceYil-1</f>
        <v>2019</v>
      </c>
      <c r="AB15" s="7" t="str">
        <f>ButceYil</f>
        <v>2020</v>
      </c>
      <c r="AC15" s="7">
        <f>ButceYil-1</f>
        <v>2019</v>
      </c>
      <c r="AD15" s="7" t="str">
        <f>ButceYil</f>
        <v>2020</v>
      </c>
      <c r="AE15" s="7">
        <f>ButceYil-1</f>
        <v>2019</v>
      </c>
      <c r="AF15" s="45" t="str">
        <f>ButceYil</f>
        <v>2020</v>
      </c>
      <c r="AJ15" s="9" t="str">
        <f>ButceYil</f>
        <v>2020</v>
      </c>
    </row>
    <row r="16" spans="6:32" ht="13.5" hidden="1">
      <c r="F16" s="6" t="s">
        <v>13</v>
      </c>
      <c r="G16" s="7" t="s">
        <v>1</v>
      </c>
      <c r="H16" s="7">
        <v>6</v>
      </c>
      <c r="I16" s="7" t="s">
        <v>1</v>
      </c>
      <c r="J16" s="7" t="s">
        <v>1</v>
      </c>
      <c r="K16" s="7" t="s">
        <v>1</v>
      </c>
      <c r="L16" s="7" t="s">
        <v>1</v>
      </c>
      <c r="O16" s="7" t="s">
        <v>1</v>
      </c>
      <c r="P16" s="7" t="s">
        <v>1</v>
      </c>
      <c r="Q16" s="7" t="s">
        <v>1</v>
      </c>
      <c r="R16" s="7" t="s">
        <v>1</v>
      </c>
      <c r="S16" s="7" t="s">
        <v>1</v>
      </c>
      <c r="T16" s="7" t="s">
        <v>1</v>
      </c>
      <c r="U16" s="7" t="s">
        <v>1</v>
      </c>
      <c r="V16" s="7" t="s">
        <v>1</v>
      </c>
      <c r="W16" s="7" t="s">
        <v>1</v>
      </c>
      <c r="X16" s="7" t="s">
        <v>1</v>
      </c>
      <c r="Y16" s="7" t="s">
        <v>1</v>
      </c>
      <c r="Z16" s="7" t="s">
        <v>1</v>
      </c>
      <c r="AA16" s="7" t="s">
        <v>1</v>
      </c>
      <c r="AB16" s="7" t="s">
        <v>1</v>
      </c>
      <c r="AC16" s="7" t="s">
        <v>1</v>
      </c>
      <c r="AD16" s="7" t="s">
        <v>1</v>
      </c>
      <c r="AE16" s="7" t="s">
        <v>1</v>
      </c>
      <c r="AF16" s="45" t="s">
        <v>1</v>
      </c>
    </row>
    <row r="17" spans="6:36" ht="13.5" hidden="1">
      <c r="F17" s="6" t="s">
        <v>14</v>
      </c>
      <c r="G17" s="7">
        <v>12</v>
      </c>
      <c r="H17" s="7" t="s">
        <v>1</v>
      </c>
      <c r="I17" s="7">
        <v>1</v>
      </c>
      <c r="J17" s="7">
        <v>1</v>
      </c>
      <c r="K17" s="7">
        <v>2</v>
      </c>
      <c r="L17" s="7">
        <v>2</v>
      </c>
      <c r="O17" s="7">
        <v>3</v>
      </c>
      <c r="P17" s="7">
        <v>3</v>
      </c>
      <c r="Q17" s="7">
        <v>3</v>
      </c>
      <c r="R17" s="7">
        <v>3</v>
      </c>
      <c r="S17" s="7">
        <v>4</v>
      </c>
      <c r="T17" s="7">
        <v>4</v>
      </c>
      <c r="U17" s="7">
        <v>4</v>
      </c>
      <c r="V17" s="7">
        <v>4</v>
      </c>
      <c r="W17" s="7">
        <v>5</v>
      </c>
      <c r="X17" s="7">
        <v>5</v>
      </c>
      <c r="Y17" s="7">
        <v>5</v>
      </c>
      <c r="Z17" s="7">
        <v>5</v>
      </c>
      <c r="AA17" s="7">
        <v>6</v>
      </c>
      <c r="AB17" s="7">
        <v>6</v>
      </c>
      <c r="AC17" s="7">
        <v>6</v>
      </c>
      <c r="AD17" s="7">
        <v>6</v>
      </c>
      <c r="AE17" s="7">
        <v>6</v>
      </c>
      <c r="AF17" s="45">
        <v>6</v>
      </c>
      <c r="AJ17" s="9">
        <v>6</v>
      </c>
    </row>
    <row r="18" spans="6:36" ht="24.75" customHeight="1" hidden="1">
      <c r="F18" s="6" t="s">
        <v>15</v>
      </c>
      <c r="G18" s="16" t="str">
        <f aca="true" t="shared" si="0" ref="G18:L18">KurKod</f>
        <v>39.19.00.01</v>
      </c>
      <c r="H18" s="16" t="str">
        <f t="shared" si="0"/>
        <v>39.19.00.01</v>
      </c>
      <c r="I18" s="16" t="str">
        <f t="shared" si="0"/>
        <v>39.19.00.01</v>
      </c>
      <c r="J18" s="16" t="str">
        <f t="shared" si="0"/>
        <v>39.19.00.01</v>
      </c>
      <c r="K18" s="16" t="str">
        <f t="shared" si="0"/>
        <v>39.19.00.01</v>
      </c>
      <c r="L18" s="16" t="str">
        <f t="shared" si="0"/>
        <v>39.19.00.01</v>
      </c>
      <c r="O18" s="16" t="str">
        <f aca="true" t="shared" si="1" ref="O18:AF18">KurKod</f>
        <v>39.19.00.01</v>
      </c>
      <c r="P18" s="16" t="str">
        <f t="shared" si="1"/>
        <v>39.19.00.01</v>
      </c>
      <c r="Q18" s="16" t="str">
        <f t="shared" si="1"/>
        <v>39.19.00.01</v>
      </c>
      <c r="R18" s="16" t="str">
        <f t="shared" si="1"/>
        <v>39.19.00.01</v>
      </c>
      <c r="S18" s="16" t="str">
        <f t="shared" si="1"/>
        <v>39.19.00.01</v>
      </c>
      <c r="T18" s="16" t="str">
        <f t="shared" si="1"/>
        <v>39.19.00.01</v>
      </c>
      <c r="U18" s="16" t="str">
        <f t="shared" si="1"/>
        <v>39.19.00.01</v>
      </c>
      <c r="V18" s="16" t="str">
        <f t="shared" si="1"/>
        <v>39.19.00.01</v>
      </c>
      <c r="W18" s="16" t="str">
        <f t="shared" si="1"/>
        <v>39.19.00.01</v>
      </c>
      <c r="X18" s="16" t="str">
        <f t="shared" si="1"/>
        <v>39.19.00.01</v>
      </c>
      <c r="Y18" s="16" t="str">
        <f t="shared" si="1"/>
        <v>39.19.00.01</v>
      </c>
      <c r="Z18" s="16" t="str">
        <f t="shared" si="1"/>
        <v>39.19.00.01</v>
      </c>
      <c r="AA18" s="16" t="str">
        <f t="shared" si="1"/>
        <v>39.19.00.01</v>
      </c>
      <c r="AB18" s="16" t="str">
        <f t="shared" si="1"/>
        <v>39.19.00.01</v>
      </c>
      <c r="AC18" s="16" t="str">
        <f t="shared" si="1"/>
        <v>39.19.00.01</v>
      </c>
      <c r="AD18" s="16" t="str">
        <f t="shared" si="1"/>
        <v>39.19.00.01</v>
      </c>
      <c r="AE18" s="16" t="str">
        <f t="shared" si="1"/>
        <v>39.19.00.01</v>
      </c>
      <c r="AF18" s="46" t="str">
        <f t="shared" si="1"/>
        <v>39.19.00.01</v>
      </c>
      <c r="AJ18" s="9" t="str">
        <f>KurKod</f>
        <v>39.19.00.01</v>
      </c>
    </row>
    <row r="19" spans="6:32" ht="24" customHeight="1" hidden="1">
      <c r="F19" s="6" t="s">
        <v>1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46" t="s">
        <v>1</v>
      </c>
    </row>
    <row r="20" spans="6:32" ht="16.5" customHeight="1">
      <c r="F20" s="17" t="s">
        <v>16</v>
      </c>
      <c r="G20" s="18" t="str">
        <f>ButceYil</f>
        <v>2020</v>
      </c>
      <c r="AA20" s="16" t="s">
        <v>1</v>
      </c>
      <c r="AB20" s="16" t="s">
        <v>1</v>
      </c>
      <c r="AC20" s="16" t="s">
        <v>1</v>
      </c>
      <c r="AD20" s="16" t="s">
        <v>1</v>
      </c>
      <c r="AE20" s="16"/>
      <c r="AF20" s="46" t="s">
        <v>1</v>
      </c>
    </row>
    <row r="21" spans="6:30" ht="17.25" customHeight="1" thickBot="1">
      <c r="F21" s="19" t="s">
        <v>17</v>
      </c>
      <c r="G21" s="56" t="str">
        <f>Kurum</f>
        <v>39.19.00.01 - ÜST YÖNETİM, AKADEMİK VE İDARİ BİRİMLER</v>
      </c>
      <c r="H21" s="56" t="s">
        <v>1</v>
      </c>
      <c r="I21" s="56" t="s">
        <v>1</v>
      </c>
      <c r="J21" s="56" t="s">
        <v>1</v>
      </c>
      <c r="K21" s="56" t="s">
        <v>1</v>
      </c>
      <c r="L21" s="56" t="s">
        <v>1</v>
      </c>
      <c r="M21" s="56" t="s">
        <v>1</v>
      </c>
      <c r="N21" s="56" t="s">
        <v>1</v>
      </c>
      <c r="O21" s="56" t="s">
        <v>1</v>
      </c>
      <c r="P21" s="56" t="s">
        <v>1</v>
      </c>
      <c r="Q21" s="56" t="s">
        <v>1</v>
      </c>
      <c r="R21" s="56" t="s">
        <v>1</v>
      </c>
      <c r="S21" s="56" t="s">
        <v>1</v>
      </c>
      <c r="T21" s="56" t="s">
        <v>1</v>
      </c>
      <c r="U21" s="56" t="s">
        <v>1</v>
      </c>
      <c r="V21" s="56" t="s">
        <v>1</v>
      </c>
      <c r="AA21" s="16" t="s">
        <v>1</v>
      </c>
      <c r="AB21" s="16" t="s">
        <v>1</v>
      </c>
      <c r="AC21" s="16" t="s">
        <v>1</v>
      </c>
      <c r="AD21" s="16" t="s">
        <v>1</v>
      </c>
    </row>
    <row r="22" spans="6:36" ht="33.75" customHeight="1">
      <c r="F22" s="58" t="s">
        <v>1</v>
      </c>
      <c r="G22" s="55" t="str">
        <f>ButceYil-1&amp;" "&amp;"GERÇEKLEŞME TOPLAMI"</f>
        <v>2019 GERÇEKLEŞME TOPLAMI</v>
      </c>
      <c r="H22" s="55" t="str">
        <f>ButceYil&amp;" "&amp;"BAŞLANGIÇ ÖDENEĞİ"</f>
        <v>2020 BAŞLANGIÇ ÖDENEĞİ</v>
      </c>
      <c r="I22" s="55" t="s">
        <v>18</v>
      </c>
      <c r="J22" s="55" t="s">
        <v>1</v>
      </c>
      <c r="K22" s="55" t="s">
        <v>19</v>
      </c>
      <c r="L22" s="55" t="s">
        <v>1</v>
      </c>
      <c r="M22" s="55" t="s">
        <v>19</v>
      </c>
      <c r="N22" s="55" t="s">
        <v>1</v>
      </c>
      <c r="O22" s="55" t="s">
        <v>20</v>
      </c>
      <c r="P22" s="55" t="s">
        <v>1</v>
      </c>
      <c r="Q22" s="55" t="s">
        <v>20</v>
      </c>
      <c r="R22" s="55" t="s">
        <v>1</v>
      </c>
      <c r="S22" s="55" t="s">
        <v>21</v>
      </c>
      <c r="T22" s="55" t="s">
        <v>1</v>
      </c>
      <c r="U22" s="55" t="s">
        <v>21</v>
      </c>
      <c r="V22" s="55" t="s">
        <v>1</v>
      </c>
      <c r="W22" s="55" t="s">
        <v>22</v>
      </c>
      <c r="X22" s="55" t="s">
        <v>1</v>
      </c>
      <c r="Y22" s="55" t="s">
        <v>22</v>
      </c>
      <c r="Z22" s="55" t="s">
        <v>1</v>
      </c>
      <c r="AA22" s="55" t="s">
        <v>23</v>
      </c>
      <c r="AB22" s="55" t="s">
        <v>1</v>
      </c>
      <c r="AC22" s="55" t="s">
        <v>23</v>
      </c>
      <c r="AD22" s="55" t="s">
        <v>1</v>
      </c>
      <c r="AE22" s="55" t="s">
        <v>24</v>
      </c>
      <c r="AF22" s="55" t="s">
        <v>1</v>
      </c>
      <c r="AG22" s="55" t="s">
        <v>25</v>
      </c>
      <c r="AH22" s="55" t="s">
        <v>26</v>
      </c>
      <c r="AI22" s="55" t="s">
        <v>1</v>
      </c>
      <c r="AJ22" s="55" t="str">
        <f>ButceYil&amp;" "&amp;"YILSONU GERÇEKLEŞME TAHMİNİ"</f>
        <v>2020 YILSONU GERÇEKLEŞME TAHMİNİ</v>
      </c>
    </row>
    <row r="23" spans="1:36" ht="16.5" customHeight="1">
      <c r="A23" s="6" t="s">
        <v>7</v>
      </c>
      <c r="B23" s="20" t="s">
        <v>27</v>
      </c>
      <c r="F23" s="59" t="s">
        <v>1</v>
      </c>
      <c r="G23" s="57" t="s">
        <v>1</v>
      </c>
      <c r="H23" s="57" t="s">
        <v>1</v>
      </c>
      <c r="I23" s="21">
        <f>ButceYil-1</f>
        <v>2019</v>
      </c>
      <c r="J23" s="21" t="str">
        <f>ButceYil</f>
        <v>2020</v>
      </c>
      <c r="K23" s="21">
        <f>ButceYil-1</f>
        <v>2019</v>
      </c>
      <c r="L23" s="21" t="str">
        <f>ButceYil</f>
        <v>2020</v>
      </c>
      <c r="M23" s="21">
        <f>ButceYil-1</f>
        <v>2019</v>
      </c>
      <c r="N23" s="21" t="str">
        <f>ButceYil</f>
        <v>2020</v>
      </c>
      <c r="O23" s="21">
        <f>ButceYil-1</f>
        <v>2019</v>
      </c>
      <c r="P23" s="21" t="str">
        <f>ButceYil</f>
        <v>2020</v>
      </c>
      <c r="Q23" s="21">
        <f>ButceYil-1</f>
        <v>2019</v>
      </c>
      <c r="R23" s="21" t="str">
        <f>ButceYil</f>
        <v>2020</v>
      </c>
      <c r="S23" s="21">
        <f>ButceYil-1</f>
        <v>2019</v>
      </c>
      <c r="T23" s="21" t="str">
        <f>ButceYil</f>
        <v>2020</v>
      </c>
      <c r="U23" s="21">
        <f>ButceYil-1</f>
        <v>2019</v>
      </c>
      <c r="V23" s="21" t="str">
        <f>ButceYil</f>
        <v>2020</v>
      </c>
      <c r="W23" s="21">
        <f>ButceYil-1</f>
        <v>2019</v>
      </c>
      <c r="X23" s="21" t="str">
        <f>ButceYil</f>
        <v>2020</v>
      </c>
      <c r="Y23" s="21">
        <f>ButceYil-1</f>
        <v>2019</v>
      </c>
      <c r="Z23" s="21" t="str">
        <f>ButceYil</f>
        <v>2020</v>
      </c>
      <c r="AA23" s="21">
        <f>ButceYil-1</f>
        <v>2019</v>
      </c>
      <c r="AB23" s="21" t="str">
        <f>ButceYil</f>
        <v>2020</v>
      </c>
      <c r="AC23" s="21">
        <f>ButceYil-1</f>
        <v>2019</v>
      </c>
      <c r="AD23" s="21" t="str">
        <f>ButceYil</f>
        <v>2020</v>
      </c>
      <c r="AE23" s="21">
        <f>ButceYil-1</f>
        <v>2019</v>
      </c>
      <c r="AF23" s="47" t="str">
        <f>ButceYil</f>
        <v>2020</v>
      </c>
      <c r="AG23" s="57" t="s">
        <v>1</v>
      </c>
      <c r="AH23" s="21">
        <f>ButceYil-1</f>
        <v>2019</v>
      </c>
      <c r="AI23" s="21" t="str">
        <f>ButceYil</f>
        <v>2020</v>
      </c>
      <c r="AJ23" s="57" t="s">
        <v>1</v>
      </c>
    </row>
    <row r="24" spans="1:38" ht="13.5">
      <c r="A24" s="22" t="s">
        <v>1</v>
      </c>
      <c r="B24" s="22" t="s">
        <v>1</v>
      </c>
      <c r="F24" s="23" t="s">
        <v>28</v>
      </c>
      <c r="G24" s="24">
        <f aca="true" t="shared" si="2" ref="G24:AF24">G25+G31+G37+G47+G53+G61+G71+G74+G77</f>
        <v>57912992.67</v>
      </c>
      <c r="H24" s="24">
        <f t="shared" si="2"/>
        <v>57165000</v>
      </c>
      <c r="I24" s="24">
        <f t="shared" si="2"/>
        <v>2857407.92</v>
      </c>
      <c r="J24" s="24">
        <f t="shared" si="2"/>
        <v>4264545.2299999995</v>
      </c>
      <c r="K24" s="24">
        <f t="shared" si="2"/>
        <v>6641261.37</v>
      </c>
      <c r="L24" s="24">
        <f t="shared" si="2"/>
        <v>10095778.98</v>
      </c>
      <c r="M24" s="24">
        <f t="shared" si="2"/>
        <v>3783853.45</v>
      </c>
      <c r="N24" s="24">
        <f t="shared" si="2"/>
        <v>5831233.75</v>
      </c>
      <c r="O24" s="24">
        <f t="shared" si="2"/>
        <v>9356554.780000001</v>
      </c>
      <c r="P24" s="24">
        <f t="shared" si="2"/>
        <v>15582371.170000002</v>
      </c>
      <c r="Q24" s="24">
        <f t="shared" si="2"/>
        <v>2715293.41</v>
      </c>
      <c r="R24" s="24">
        <f t="shared" si="2"/>
        <v>5486592.190000001</v>
      </c>
      <c r="S24" s="24">
        <f t="shared" si="2"/>
        <v>12664376.930000002</v>
      </c>
      <c r="T24" s="24">
        <f t="shared" si="2"/>
        <v>23984384.689999998</v>
      </c>
      <c r="U24" s="24">
        <f t="shared" si="2"/>
        <v>3307822.1500000004</v>
      </c>
      <c r="V24" s="24">
        <f t="shared" si="2"/>
        <v>8402013.52</v>
      </c>
      <c r="W24" s="24">
        <f t="shared" si="2"/>
        <v>18131790.74</v>
      </c>
      <c r="X24" s="24">
        <f t="shared" si="2"/>
        <v>33446332.580000002</v>
      </c>
      <c r="Y24" s="24">
        <f t="shared" si="2"/>
        <v>5467413.809999999</v>
      </c>
      <c r="Z24" s="24">
        <f t="shared" si="2"/>
        <v>9461947.89</v>
      </c>
      <c r="AA24" s="24">
        <f t="shared" si="2"/>
        <v>20808553.27</v>
      </c>
      <c r="AB24" s="24">
        <f t="shared" si="2"/>
        <v>40256724.8</v>
      </c>
      <c r="AC24" s="24">
        <f t="shared" si="2"/>
        <v>2676762.5300000003</v>
      </c>
      <c r="AD24" s="24">
        <f t="shared" si="2"/>
        <v>6810392.220000002</v>
      </c>
      <c r="AE24" s="24">
        <f t="shared" si="2"/>
        <v>20808553.27</v>
      </c>
      <c r="AF24" s="48">
        <f t="shared" si="2"/>
        <v>40256724.8</v>
      </c>
      <c r="AG24" s="1">
        <f>IF(AF24=0,0,IF(AE24=0,0,(AF24-AE24)/AE24*100))</f>
        <v>93.46239153511318</v>
      </c>
      <c r="AH24" s="2">
        <f>IF(AE24=0,0,IF(G24=0,0,AE24/G24*100))</f>
        <v>35.930716598555634</v>
      </c>
      <c r="AI24" s="2">
        <f>IF(AF24=0,0,IF(H24=0,0,AF24/H24*100))</f>
        <v>70.42197988279541</v>
      </c>
      <c r="AJ24" s="24">
        <f>AJ25+AJ31+AJ37+AJ53+AJ61</f>
        <v>84143000</v>
      </c>
      <c r="AK24" s="16"/>
      <c r="AL24" s="16"/>
    </row>
    <row r="25" spans="1:38" s="40" customFormat="1" ht="14.25" thickBot="1">
      <c r="A25" s="52" t="s">
        <v>1</v>
      </c>
      <c r="B25" s="52" t="s">
        <v>29</v>
      </c>
      <c r="F25" s="41" t="s">
        <v>30</v>
      </c>
      <c r="G25" s="42">
        <v>21873441.89</v>
      </c>
      <c r="H25" s="42">
        <v>29214000</v>
      </c>
      <c r="I25" s="42">
        <v>2046328.7</v>
      </c>
      <c r="J25" s="42">
        <v>3384643.63</v>
      </c>
      <c r="K25" s="42">
        <v>3466115.71</v>
      </c>
      <c r="L25" s="42">
        <v>6298780.05</v>
      </c>
      <c r="M25" s="42">
        <f aca="true" t="shared" si="3" ref="M25:M56">K25-I25</f>
        <v>1419787.01</v>
      </c>
      <c r="N25" s="42">
        <f aca="true" t="shared" si="4" ref="N25:N56">L25-J25</f>
        <v>2914136.42</v>
      </c>
      <c r="O25" s="42">
        <v>4911141.13</v>
      </c>
      <c r="P25" s="42">
        <v>9264104.96</v>
      </c>
      <c r="Q25" s="42">
        <f aca="true" t="shared" si="5" ref="Q25:Q56">O25-K25</f>
        <v>1445025.42</v>
      </c>
      <c r="R25" s="42">
        <f aca="true" t="shared" si="6" ref="R25:R56">P25-L25</f>
        <v>2965324.910000001</v>
      </c>
      <c r="S25" s="42">
        <v>6430812.4</v>
      </c>
      <c r="T25" s="42">
        <v>12299371.11</v>
      </c>
      <c r="U25" s="42">
        <f aca="true" t="shared" si="7" ref="U25:U56">S25-O25</f>
        <v>1519671.2700000005</v>
      </c>
      <c r="V25" s="42">
        <f aca="true" t="shared" si="8" ref="V25:V56">T25-P25</f>
        <v>3035266.1499999985</v>
      </c>
      <c r="W25" s="42">
        <v>7970413.52</v>
      </c>
      <c r="X25" s="42">
        <v>15781899.84</v>
      </c>
      <c r="Y25" s="42">
        <f aca="true" t="shared" si="9" ref="Y25:Y56">W25-S25</f>
        <v>1539601.1199999992</v>
      </c>
      <c r="Z25" s="42">
        <f aca="true" t="shared" si="10" ref="Z25:Z56">X25-T25</f>
        <v>3482528.7300000004</v>
      </c>
      <c r="AA25" s="42">
        <v>9476108.1</v>
      </c>
      <c r="AB25" s="42">
        <v>19061141.67</v>
      </c>
      <c r="AC25" s="42">
        <f aca="true" t="shared" si="11" ref="AC25:AC56">AA25-W25</f>
        <v>1505694.58</v>
      </c>
      <c r="AD25" s="42">
        <f aca="true" t="shared" si="12" ref="AD25:AD56">AB25-X25</f>
        <v>3279241.830000002</v>
      </c>
      <c r="AE25" s="42">
        <v>9476108.1</v>
      </c>
      <c r="AF25" s="42">
        <v>19061141.67</v>
      </c>
      <c r="AG25" s="43">
        <f aca="true" t="shared" si="13" ref="AG25:AG56">IF(AF25=0,0,IF(AE25=0,0,(AF25-AE25)/AE25*100))</f>
        <v>101.14947475113757</v>
      </c>
      <c r="AH25" s="44">
        <f aca="true" t="shared" si="14" ref="AH25:AH56">IF(AE25=0,0,IF(G25=0,0,AE25/G25*100))</f>
        <v>43.3224370798829</v>
      </c>
      <c r="AI25" s="44">
        <f aca="true" t="shared" si="15" ref="AI25:AI56">IF(AF25=0,0,IF(H25=0,0,AF25/H25*100))</f>
        <v>65.24659981515713</v>
      </c>
      <c r="AJ25" s="42">
        <f>AJ26+AJ27+AJ28+AJ29+AJ30</f>
        <v>39839000</v>
      </c>
      <c r="AL25" s="46"/>
    </row>
    <row r="26" spans="1:36" ht="14.25" thickBot="1">
      <c r="A26" s="22" t="s">
        <v>1</v>
      </c>
      <c r="B26" s="22" t="s">
        <v>31</v>
      </c>
      <c r="F26" s="25" t="s">
        <v>32</v>
      </c>
      <c r="G26" s="26">
        <v>19911624.16</v>
      </c>
      <c r="H26" s="26">
        <v>24860000</v>
      </c>
      <c r="I26" s="26">
        <v>2046328.7</v>
      </c>
      <c r="J26" s="26">
        <v>2897880.25</v>
      </c>
      <c r="K26" s="26">
        <v>3466115.71</v>
      </c>
      <c r="L26" s="26">
        <v>5335183.87</v>
      </c>
      <c r="M26" s="34">
        <f t="shared" si="3"/>
        <v>1419787.01</v>
      </c>
      <c r="N26" s="34">
        <f t="shared" si="4"/>
        <v>2437303.62</v>
      </c>
      <c r="O26" s="26">
        <v>4906701.13</v>
      </c>
      <c r="P26" s="26">
        <v>7782684.93</v>
      </c>
      <c r="Q26" s="34">
        <f t="shared" si="5"/>
        <v>1440585.42</v>
      </c>
      <c r="R26" s="34">
        <f t="shared" si="6"/>
        <v>2447501.0599999996</v>
      </c>
      <c r="S26" s="26">
        <v>6421356.4</v>
      </c>
      <c r="T26" s="26">
        <v>10272249.22</v>
      </c>
      <c r="U26" s="34">
        <f t="shared" si="7"/>
        <v>1514655.2700000005</v>
      </c>
      <c r="V26" s="34">
        <f t="shared" si="8"/>
        <v>2489564.290000001</v>
      </c>
      <c r="W26" s="26">
        <v>7956583.52</v>
      </c>
      <c r="X26" s="26">
        <v>12806882.37</v>
      </c>
      <c r="Y26" s="34">
        <f t="shared" si="9"/>
        <v>1535227.1199999992</v>
      </c>
      <c r="Z26" s="34">
        <f t="shared" si="10"/>
        <v>2534633.1499999985</v>
      </c>
      <c r="AA26" s="26">
        <v>9458546.1</v>
      </c>
      <c r="AB26" s="26">
        <v>15400428.63</v>
      </c>
      <c r="AC26" s="34">
        <f t="shared" si="11"/>
        <v>1501962.58</v>
      </c>
      <c r="AD26" s="34">
        <f t="shared" si="12"/>
        <v>2593546.2600000016</v>
      </c>
      <c r="AE26" s="26">
        <v>9458546.1</v>
      </c>
      <c r="AF26" s="49">
        <v>15400428.63</v>
      </c>
      <c r="AG26" s="35">
        <f t="shared" si="13"/>
        <v>62.82025236415565</v>
      </c>
      <c r="AH26" s="36">
        <f t="shared" si="14"/>
        <v>47.50263476246731</v>
      </c>
      <c r="AI26" s="36">
        <f t="shared" si="15"/>
        <v>61.948626830249395</v>
      </c>
      <c r="AJ26" s="26">
        <v>32187000</v>
      </c>
    </row>
    <row r="27" spans="1:36" ht="14.25" thickBot="1">
      <c r="A27" s="22" t="s">
        <v>1</v>
      </c>
      <c r="B27" s="22" t="s">
        <v>33</v>
      </c>
      <c r="F27" s="25" t="s">
        <v>34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34">
        <f t="shared" si="3"/>
        <v>0</v>
      </c>
      <c r="N27" s="34">
        <f t="shared" si="4"/>
        <v>0</v>
      </c>
      <c r="O27" s="26">
        <v>0</v>
      </c>
      <c r="P27" s="26">
        <v>33527.29</v>
      </c>
      <c r="Q27" s="34">
        <f t="shared" si="5"/>
        <v>0</v>
      </c>
      <c r="R27" s="34">
        <f t="shared" si="6"/>
        <v>33527.29</v>
      </c>
      <c r="S27" s="26">
        <v>0</v>
      </c>
      <c r="T27" s="26">
        <v>73244.78</v>
      </c>
      <c r="U27" s="34">
        <f t="shared" si="7"/>
        <v>0</v>
      </c>
      <c r="V27" s="34">
        <f t="shared" si="8"/>
        <v>39717.49</v>
      </c>
      <c r="W27" s="26">
        <v>0</v>
      </c>
      <c r="X27" s="26">
        <v>106367.4</v>
      </c>
      <c r="Y27" s="34">
        <f t="shared" si="9"/>
        <v>0</v>
      </c>
      <c r="Z27" s="34">
        <f t="shared" si="10"/>
        <v>33122.619999999995</v>
      </c>
      <c r="AA27" s="26">
        <v>0</v>
      </c>
      <c r="AB27" s="26">
        <v>189996.79</v>
      </c>
      <c r="AC27" s="34">
        <f t="shared" si="11"/>
        <v>0</v>
      </c>
      <c r="AD27" s="34">
        <f t="shared" si="12"/>
        <v>83629.39000000001</v>
      </c>
      <c r="AE27" s="26">
        <v>0</v>
      </c>
      <c r="AF27" s="49">
        <v>189996.79</v>
      </c>
      <c r="AG27" s="35">
        <f t="shared" si="13"/>
        <v>0</v>
      </c>
      <c r="AH27" s="36">
        <f t="shared" si="14"/>
        <v>0</v>
      </c>
      <c r="AI27" s="36">
        <f t="shared" si="15"/>
        <v>0</v>
      </c>
      <c r="AJ27" s="26">
        <v>397000</v>
      </c>
    </row>
    <row r="28" spans="1:36" ht="14.25" thickBot="1">
      <c r="A28" s="22" t="s">
        <v>1</v>
      </c>
      <c r="B28" s="27" t="s">
        <v>35</v>
      </c>
      <c r="F28" s="25" t="s">
        <v>36</v>
      </c>
      <c r="G28" s="26">
        <v>1941186.73</v>
      </c>
      <c r="H28" s="26">
        <v>4249000</v>
      </c>
      <c r="I28" s="26">
        <v>0</v>
      </c>
      <c r="J28" s="26">
        <v>479371.38</v>
      </c>
      <c r="K28" s="26">
        <v>0</v>
      </c>
      <c r="L28" s="26">
        <v>950000.18</v>
      </c>
      <c r="M28" s="34">
        <f t="shared" si="3"/>
        <v>0</v>
      </c>
      <c r="N28" s="34">
        <f t="shared" si="4"/>
        <v>470628.80000000005</v>
      </c>
      <c r="O28" s="26">
        <v>0</v>
      </c>
      <c r="P28" s="26">
        <v>1426376.74</v>
      </c>
      <c r="Q28" s="34">
        <f t="shared" si="5"/>
        <v>0</v>
      </c>
      <c r="R28" s="34">
        <f t="shared" si="6"/>
        <v>476376.55999999994</v>
      </c>
      <c r="S28" s="26">
        <v>0</v>
      </c>
      <c r="T28" s="26">
        <v>1924441.11</v>
      </c>
      <c r="U28" s="34">
        <f t="shared" si="7"/>
        <v>0</v>
      </c>
      <c r="V28" s="34">
        <f t="shared" si="8"/>
        <v>498064.3700000001</v>
      </c>
      <c r="W28" s="26">
        <v>0</v>
      </c>
      <c r="X28" s="26">
        <v>2831294.07</v>
      </c>
      <c r="Y28" s="34">
        <f t="shared" si="9"/>
        <v>0</v>
      </c>
      <c r="Z28" s="34">
        <f t="shared" si="10"/>
        <v>906852.9599999997</v>
      </c>
      <c r="AA28" s="26">
        <v>0</v>
      </c>
      <c r="AB28" s="26">
        <v>3425440.25</v>
      </c>
      <c r="AC28" s="34">
        <f t="shared" si="11"/>
        <v>0</v>
      </c>
      <c r="AD28" s="34">
        <f t="shared" si="12"/>
        <v>594146.1800000002</v>
      </c>
      <c r="AE28" s="26">
        <v>0</v>
      </c>
      <c r="AF28" s="49">
        <v>3425440.25</v>
      </c>
      <c r="AG28" s="35">
        <f t="shared" si="13"/>
        <v>0</v>
      </c>
      <c r="AH28" s="36">
        <f t="shared" si="14"/>
        <v>0</v>
      </c>
      <c r="AI28" s="36">
        <f t="shared" si="15"/>
        <v>80.61756295598964</v>
      </c>
      <c r="AJ28" s="26">
        <v>7160000</v>
      </c>
    </row>
    <row r="29" spans="1:36" ht="14.25" thickBot="1">
      <c r="A29" s="22" t="s">
        <v>1</v>
      </c>
      <c r="B29" s="22" t="s">
        <v>37</v>
      </c>
      <c r="F29" s="25" t="s">
        <v>38</v>
      </c>
      <c r="G29" s="26">
        <v>20631</v>
      </c>
      <c r="H29" s="26">
        <v>105000</v>
      </c>
      <c r="I29" s="26">
        <v>0</v>
      </c>
      <c r="J29" s="26">
        <v>7392</v>
      </c>
      <c r="K29" s="26">
        <v>0</v>
      </c>
      <c r="L29" s="26">
        <v>13596</v>
      </c>
      <c r="M29" s="34">
        <f t="shared" si="3"/>
        <v>0</v>
      </c>
      <c r="N29" s="34">
        <f t="shared" si="4"/>
        <v>6204</v>
      </c>
      <c r="O29" s="26">
        <v>4440</v>
      </c>
      <c r="P29" s="26">
        <v>21516</v>
      </c>
      <c r="Q29" s="34">
        <f t="shared" si="5"/>
        <v>4440</v>
      </c>
      <c r="R29" s="34">
        <f t="shared" si="6"/>
        <v>7920</v>
      </c>
      <c r="S29" s="26">
        <v>9456</v>
      </c>
      <c r="T29" s="26">
        <v>29436</v>
      </c>
      <c r="U29" s="34">
        <f t="shared" si="7"/>
        <v>5016</v>
      </c>
      <c r="V29" s="34">
        <f t="shared" si="8"/>
        <v>7920</v>
      </c>
      <c r="W29" s="26">
        <v>13830</v>
      </c>
      <c r="X29" s="26">
        <v>37356</v>
      </c>
      <c r="Y29" s="34">
        <f t="shared" si="9"/>
        <v>4374</v>
      </c>
      <c r="Z29" s="34">
        <f t="shared" si="10"/>
        <v>7920</v>
      </c>
      <c r="AA29" s="26">
        <v>17562</v>
      </c>
      <c r="AB29" s="26">
        <v>45276</v>
      </c>
      <c r="AC29" s="34">
        <f t="shared" si="11"/>
        <v>3732</v>
      </c>
      <c r="AD29" s="34">
        <f t="shared" si="12"/>
        <v>7920</v>
      </c>
      <c r="AE29" s="26">
        <v>17562</v>
      </c>
      <c r="AF29" s="49">
        <v>45276</v>
      </c>
      <c r="AG29" s="35">
        <f t="shared" si="13"/>
        <v>157.80662794670312</v>
      </c>
      <c r="AH29" s="36">
        <f t="shared" si="14"/>
        <v>85.12432746837284</v>
      </c>
      <c r="AI29" s="36">
        <f t="shared" si="15"/>
        <v>43.120000000000005</v>
      </c>
      <c r="AJ29" s="26">
        <v>95000</v>
      </c>
    </row>
    <row r="30" spans="2:36" ht="14.25" thickBot="1">
      <c r="B30" s="22" t="s">
        <v>39</v>
      </c>
      <c r="F30" s="25" t="s">
        <v>40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34">
        <f t="shared" si="3"/>
        <v>0</v>
      </c>
      <c r="N30" s="34">
        <f t="shared" si="4"/>
        <v>0</v>
      </c>
      <c r="O30" s="26">
        <v>0</v>
      </c>
      <c r="P30" s="26">
        <v>0</v>
      </c>
      <c r="Q30" s="34">
        <f t="shared" si="5"/>
        <v>0</v>
      </c>
      <c r="R30" s="34">
        <f t="shared" si="6"/>
        <v>0</v>
      </c>
      <c r="S30" s="26">
        <v>0</v>
      </c>
      <c r="T30" s="26">
        <v>0</v>
      </c>
      <c r="U30" s="34">
        <f t="shared" si="7"/>
        <v>0</v>
      </c>
      <c r="V30" s="34">
        <f t="shared" si="8"/>
        <v>0</v>
      </c>
      <c r="W30" s="26">
        <v>0</v>
      </c>
      <c r="X30" s="26">
        <v>0</v>
      </c>
      <c r="Y30" s="34">
        <f t="shared" si="9"/>
        <v>0</v>
      </c>
      <c r="Z30" s="34">
        <f t="shared" si="10"/>
        <v>0</v>
      </c>
      <c r="AA30" s="26">
        <v>0</v>
      </c>
      <c r="AB30" s="26">
        <v>0</v>
      </c>
      <c r="AC30" s="34">
        <f t="shared" si="11"/>
        <v>0</v>
      </c>
      <c r="AD30" s="34">
        <f t="shared" si="12"/>
        <v>0</v>
      </c>
      <c r="AE30" s="26">
        <v>0</v>
      </c>
      <c r="AF30" s="49">
        <v>0</v>
      </c>
      <c r="AG30" s="35">
        <f t="shared" si="13"/>
        <v>0</v>
      </c>
      <c r="AH30" s="36">
        <f t="shared" si="14"/>
        <v>0</v>
      </c>
      <c r="AI30" s="36">
        <f t="shared" si="15"/>
        <v>0</v>
      </c>
      <c r="AJ30" s="26">
        <v>0</v>
      </c>
    </row>
    <row r="31" spans="1:38" s="40" customFormat="1" ht="14.25" thickBot="1">
      <c r="A31" s="52" t="s">
        <v>1</v>
      </c>
      <c r="B31" s="52" t="s">
        <v>41</v>
      </c>
      <c r="F31" s="41" t="s">
        <v>42</v>
      </c>
      <c r="G31" s="42">
        <v>3103794.78</v>
      </c>
      <c r="H31" s="42">
        <v>4029000</v>
      </c>
      <c r="I31" s="42">
        <v>288809.61</v>
      </c>
      <c r="J31" s="42">
        <v>528045.25</v>
      </c>
      <c r="K31" s="42">
        <v>486031.57</v>
      </c>
      <c r="L31" s="42">
        <v>956888.56</v>
      </c>
      <c r="M31" s="42">
        <f t="shared" si="3"/>
        <v>197221.96000000002</v>
      </c>
      <c r="N31" s="42">
        <f t="shared" si="4"/>
        <v>428843.31000000006</v>
      </c>
      <c r="O31" s="42">
        <v>683039.4</v>
      </c>
      <c r="P31" s="42">
        <v>1399352.11</v>
      </c>
      <c r="Q31" s="42">
        <f t="shared" si="5"/>
        <v>197007.83000000002</v>
      </c>
      <c r="R31" s="42">
        <f t="shared" si="6"/>
        <v>442463.55000000005</v>
      </c>
      <c r="S31" s="42">
        <v>881289.14</v>
      </c>
      <c r="T31" s="42">
        <v>1854267.13</v>
      </c>
      <c r="U31" s="42">
        <f t="shared" si="7"/>
        <v>198249.74</v>
      </c>
      <c r="V31" s="42">
        <f t="shared" si="8"/>
        <v>454915.0199999998</v>
      </c>
      <c r="W31" s="42">
        <v>1086145.5</v>
      </c>
      <c r="X31" s="42">
        <v>2383395.94</v>
      </c>
      <c r="Y31" s="42">
        <f t="shared" si="9"/>
        <v>204856.36</v>
      </c>
      <c r="Z31" s="42">
        <f t="shared" si="10"/>
        <v>529128.81</v>
      </c>
      <c r="AA31" s="42">
        <v>1291512.81</v>
      </c>
      <c r="AB31" s="42">
        <v>2871735.7</v>
      </c>
      <c r="AC31" s="42">
        <f t="shared" si="11"/>
        <v>205367.31000000006</v>
      </c>
      <c r="AD31" s="42">
        <f t="shared" si="12"/>
        <v>488339.76000000024</v>
      </c>
      <c r="AE31" s="42">
        <v>1291512.81</v>
      </c>
      <c r="AF31" s="42">
        <v>2871735.7</v>
      </c>
      <c r="AG31" s="43">
        <f t="shared" si="13"/>
        <v>122.35441087107762</v>
      </c>
      <c r="AH31" s="44">
        <f t="shared" si="14"/>
        <v>41.61076686906472</v>
      </c>
      <c r="AI31" s="44">
        <f t="shared" si="15"/>
        <v>71.27663688260114</v>
      </c>
      <c r="AJ31" s="42">
        <f>AJ32+AJ33+AJ34+AJ35+AJ36</f>
        <v>6003000</v>
      </c>
      <c r="AL31" s="46"/>
    </row>
    <row r="32" spans="2:36" ht="13.5">
      <c r="B32" s="27" t="s">
        <v>43</v>
      </c>
      <c r="F32" s="25" t="s">
        <v>32</v>
      </c>
      <c r="G32" s="26">
        <v>2666867.47</v>
      </c>
      <c r="H32" s="26">
        <v>3150000</v>
      </c>
      <c r="I32" s="26">
        <v>288809.61</v>
      </c>
      <c r="J32" s="26">
        <v>421661.02</v>
      </c>
      <c r="K32" s="26">
        <v>486007.48</v>
      </c>
      <c r="L32" s="26">
        <v>748887.87</v>
      </c>
      <c r="M32" s="34">
        <f t="shared" si="3"/>
        <v>197197.87</v>
      </c>
      <c r="N32" s="34">
        <f t="shared" si="4"/>
        <v>327226.85</v>
      </c>
      <c r="O32" s="26">
        <v>682814.05</v>
      </c>
      <c r="P32" s="26">
        <v>1082908.85</v>
      </c>
      <c r="Q32" s="34">
        <f t="shared" si="5"/>
        <v>196806.57000000007</v>
      </c>
      <c r="R32" s="34">
        <f t="shared" si="6"/>
        <v>334020.9800000001</v>
      </c>
      <c r="S32" s="26">
        <v>880838.64</v>
      </c>
      <c r="T32" s="26">
        <v>1424068.43</v>
      </c>
      <c r="U32" s="34">
        <f t="shared" si="7"/>
        <v>198024.58999999997</v>
      </c>
      <c r="V32" s="34">
        <f t="shared" si="8"/>
        <v>341159.57999999984</v>
      </c>
      <c r="W32" s="26">
        <v>1085531.26</v>
      </c>
      <c r="X32" s="26">
        <v>1768138.95</v>
      </c>
      <c r="Y32" s="34">
        <f t="shared" si="9"/>
        <v>204692.62</v>
      </c>
      <c r="Z32" s="34">
        <f t="shared" si="10"/>
        <v>344070.52</v>
      </c>
      <c r="AA32" s="26">
        <v>1290260.67</v>
      </c>
      <c r="AB32" s="26">
        <v>2115063.68</v>
      </c>
      <c r="AC32" s="34">
        <f t="shared" si="11"/>
        <v>204729.40999999992</v>
      </c>
      <c r="AD32" s="34">
        <f t="shared" si="12"/>
        <v>346924.7300000002</v>
      </c>
      <c r="AE32" s="26">
        <v>1290260.67</v>
      </c>
      <c r="AF32" s="49">
        <v>2115063.68</v>
      </c>
      <c r="AG32" s="35">
        <f t="shared" si="13"/>
        <v>63.925300458860015</v>
      </c>
      <c r="AH32" s="36">
        <f t="shared" si="14"/>
        <v>48.38113196528659</v>
      </c>
      <c r="AI32" s="36">
        <f t="shared" si="15"/>
        <v>67.14487873015872</v>
      </c>
      <c r="AJ32" s="26">
        <v>4421000</v>
      </c>
    </row>
    <row r="33" spans="2:36" ht="13.5">
      <c r="B33" s="27" t="s">
        <v>44</v>
      </c>
      <c r="F33" s="25" t="s">
        <v>45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34">
        <f t="shared" si="3"/>
        <v>0</v>
      </c>
      <c r="N33" s="34">
        <f t="shared" si="4"/>
        <v>0</v>
      </c>
      <c r="O33" s="26">
        <v>0</v>
      </c>
      <c r="P33" s="26">
        <v>5037.58</v>
      </c>
      <c r="Q33" s="34">
        <f t="shared" si="5"/>
        <v>0</v>
      </c>
      <c r="R33" s="34">
        <f t="shared" si="6"/>
        <v>5037.58</v>
      </c>
      <c r="S33" s="26">
        <v>0</v>
      </c>
      <c r="T33" s="26">
        <v>11027.04</v>
      </c>
      <c r="U33" s="34">
        <f t="shared" si="7"/>
        <v>0</v>
      </c>
      <c r="V33" s="34">
        <f t="shared" si="8"/>
        <v>5989.460000000001</v>
      </c>
      <c r="W33" s="26">
        <v>0</v>
      </c>
      <c r="X33" s="26">
        <v>15964.63</v>
      </c>
      <c r="Y33" s="34">
        <f t="shared" si="9"/>
        <v>0</v>
      </c>
      <c r="Z33" s="34">
        <f t="shared" si="10"/>
        <v>4937.589999999998</v>
      </c>
      <c r="AA33" s="26">
        <v>0</v>
      </c>
      <c r="AB33" s="26">
        <v>28672.84</v>
      </c>
      <c r="AC33" s="34">
        <f t="shared" si="11"/>
        <v>0</v>
      </c>
      <c r="AD33" s="34">
        <f t="shared" si="12"/>
        <v>12708.210000000001</v>
      </c>
      <c r="AE33" s="26">
        <v>0</v>
      </c>
      <c r="AF33" s="49">
        <v>28672.84</v>
      </c>
      <c r="AG33" s="35">
        <f t="shared" si="13"/>
        <v>0</v>
      </c>
      <c r="AH33" s="36">
        <f t="shared" si="14"/>
        <v>0</v>
      </c>
      <c r="AI33" s="36">
        <f t="shared" si="15"/>
        <v>0</v>
      </c>
      <c r="AJ33" s="26">
        <v>60000</v>
      </c>
    </row>
    <row r="34" spans="2:36" ht="13.5">
      <c r="B34" s="27" t="s">
        <v>46</v>
      </c>
      <c r="F34" s="25" t="s">
        <v>36</v>
      </c>
      <c r="G34" s="26">
        <v>416509.81</v>
      </c>
      <c r="H34" s="26">
        <v>845000</v>
      </c>
      <c r="I34" s="26">
        <v>0</v>
      </c>
      <c r="J34" s="26">
        <v>106138</v>
      </c>
      <c r="K34" s="26">
        <v>0</v>
      </c>
      <c r="L34" s="26">
        <v>207596.5</v>
      </c>
      <c r="M34" s="34">
        <f t="shared" si="3"/>
        <v>0</v>
      </c>
      <c r="N34" s="34">
        <f t="shared" si="4"/>
        <v>101458.5</v>
      </c>
      <c r="O34" s="26">
        <v>0</v>
      </c>
      <c r="P34" s="26">
        <v>310730.74</v>
      </c>
      <c r="Q34" s="34">
        <f t="shared" si="5"/>
        <v>0</v>
      </c>
      <c r="R34" s="34">
        <f t="shared" si="6"/>
        <v>103134.23999999999</v>
      </c>
      <c r="S34" s="26">
        <v>0</v>
      </c>
      <c r="T34" s="26">
        <v>418240.68</v>
      </c>
      <c r="U34" s="34">
        <f t="shared" si="7"/>
        <v>0</v>
      </c>
      <c r="V34" s="34">
        <f t="shared" si="8"/>
        <v>107509.94</v>
      </c>
      <c r="W34" s="26">
        <v>0</v>
      </c>
      <c r="X34" s="26">
        <v>598110.25</v>
      </c>
      <c r="Y34" s="34">
        <f t="shared" si="9"/>
        <v>0</v>
      </c>
      <c r="Z34" s="34">
        <f t="shared" si="10"/>
        <v>179869.57</v>
      </c>
      <c r="AA34" s="26">
        <v>0</v>
      </c>
      <c r="AB34" s="26">
        <v>726565.94</v>
      </c>
      <c r="AC34" s="34">
        <f t="shared" si="11"/>
        <v>0</v>
      </c>
      <c r="AD34" s="34">
        <f t="shared" si="12"/>
        <v>128455.68999999994</v>
      </c>
      <c r="AE34" s="26">
        <v>0</v>
      </c>
      <c r="AF34" s="49">
        <v>726565.94</v>
      </c>
      <c r="AG34" s="35">
        <f t="shared" si="13"/>
        <v>0</v>
      </c>
      <c r="AH34" s="36">
        <f t="shared" si="14"/>
        <v>0</v>
      </c>
      <c r="AI34" s="36">
        <f t="shared" si="15"/>
        <v>85.98413491124259</v>
      </c>
      <c r="AJ34" s="26">
        <v>1519000</v>
      </c>
    </row>
    <row r="35" spans="2:36" ht="13.5">
      <c r="B35" s="27" t="s">
        <v>47</v>
      </c>
      <c r="F35" s="25" t="s">
        <v>38</v>
      </c>
      <c r="G35" s="26">
        <v>20417.5</v>
      </c>
      <c r="H35" s="26">
        <v>34000</v>
      </c>
      <c r="I35" s="26">
        <v>0</v>
      </c>
      <c r="J35" s="26">
        <v>246.23</v>
      </c>
      <c r="K35" s="26">
        <v>24.09</v>
      </c>
      <c r="L35" s="26">
        <v>404.19</v>
      </c>
      <c r="M35" s="34">
        <f t="shared" si="3"/>
        <v>24.09</v>
      </c>
      <c r="N35" s="34">
        <f t="shared" si="4"/>
        <v>157.96</v>
      </c>
      <c r="O35" s="26">
        <v>225.35</v>
      </c>
      <c r="P35" s="26">
        <v>674.94</v>
      </c>
      <c r="Q35" s="34">
        <f t="shared" si="5"/>
        <v>201.26</v>
      </c>
      <c r="R35" s="34">
        <f t="shared" si="6"/>
        <v>270.75000000000006</v>
      </c>
      <c r="S35" s="26">
        <v>450.5</v>
      </c>
      <c r="T35" s="26">
        <v>930.98</v>
      </c>
      <c r="U35" s="34">
        <f t="shared" si="7"/>
        <v>225.15</v>
      </c>
      <c r="V35" s="34">
        <f t="shared" si="8"/>
        <v>256.03999999999996</v>
      </c>
      <c r="W35" s="26">
        <v>614.24</v>
      </c>
      <c r="X35" s="26">
        <v>1182.11</v>
      </c>
      <c r="Y35" s="34">
        <f t="shared" si="9"/>
        <v>163.74</v>
      </c>
      <c r="Z35" s="34">
        <f t="shared" si="10"/>
        <v>251.12999999999988</v>
      </c>
      <c r="AA35" s="26">
        <v>1252.14</v>
      </c>
      <c r="AB35" s="26">
        <v>1433.24</v>
      </c>
      <c r="AC35" s="34">
        <f t="shared" si="11"/>
        <v>637.9000000000001</v>
      </c>
      <c r="AD35" s="34">
        <f t="shared" si="12"/>
        <v>251.1300000000001</v>
      </c>
      <c r="AE35" s="26">
        <v>1252.14</v>
      </c>
      <c r="AF35" s="49">
        <v>1433.24</v>
      </c>
      <c r="AG35" s="35">
        <f t="shared" si="13"/>
        <v>14.463238934943368</v>
      </c>
      <c r="AH35" s="36">
        <f t="shared" si="14"/>
        <v>6.132680298763316</v>
      </c>
      <c r="AI35" s="36">
        <f t="shared" si="15"/>
        <v>4.215411764705882</v>
      </c>
      <c r="AJ35" s="26">
        <v>3000</v>
      </c>
    </row>
    <row r="36" spans="2:36" ht="13.5">
      <c r="B36" s="27" t="s">
        <v>48</v>
      </c>
      <c r="F36" s="25" t="s">
        <v>40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34">
        <f t="shared" si="3"/>
        <v>0</v>
      </c>
      <c r="N36" s="34">
        <f t="shared" si="4"/>
        <v>0</v>
      </c>
      <c r="O36" s="26">
        <v>0</v>
      </c>
      <c r="P36" s="26">
        <v>0</v>
      </c>
      <c r="Q36" s="34">
        <f t="shared" si="5"/>
        <v>0</v>
      </c>
      <c r="R36" s="34">
        <f t="shared" si="6"/>
        <v>0</v>
      </c>
      <c r="S36" s="26">
        <v>0</v>
      </c>
      <c r="T36" s="26">
        <v>0</v>
      </c>
      <c r="U36" s="34">
        <f t="shared" si="7"/>
        <v>0</v>
      </c>
      <c r="V36" s="34">
        <f t="shared" si="8"/>
        <v>0</v>
      </c>
      <c r="W36" s="26">
        <v>0</v>
      </c>
      <c r="X36" s="26">
        <v>0</v>
      </c>
      <c r="Y36" s="34">
        <f t="shared" si="9"/>
        <v>0</v>
      </c>
      <c r="Z36" s="34">
        <f t="shared" si="10"/>
        <v>0</v>
      </c>
      <c r="AA36" s="26">
        <v>0</v>
      </c>
      <c r="AB36" s="26">
        <v>0</v>
      </c>
      <c r="AC36" s="34">
        <f t="shared" si="11"/>
        <v>0</v>
      </c>
      <c r="AD36" s="34">
        <f t="shared" si="12"/>
        <v>0</v>
      </c>
      <c r="AE36" s="26">
        <v>0</v>
      </c>
      <c r="AF36" s="49">
        <v>0</v>
      </c>
      <c r="AG36" s="35">
        <f t="shared" si="13"/>
        <v>0</v>
      </c>
      <c r="AH36" s="36">
        <f t="shared" si="14"/>
        <v>0</v>
      </c>
      <c r="AI36" s="36">
        <f t="shared" si="15"/>
        <v>0</v>
      </c>
      <c r="AJ36" s="26">
        <v>0</v>
      </c>
    </row>
    <row r="37" spans="2:36" s="40" customFormat="1" ht="13.5">
      <c r="B37" s="39" t="s">
        <v>49</v>
      </c>
      <c r="F37" s="41" t="s">
        <v>50</v>
      </c>
      <c r="G37" s="42">
        <v>7439691.43</v>
      </c>
      <c r="H37" s="42">
        <v>6984000</v>
      </c>
      <c r="I37" s="42">
        <v>364149.61</v>
      </c>
      <c r="J37" s="42">
        <v>290016.35</v>
      </c>
      <c r="K37" s="42">
        <v>1058924.05</v>
      </c>
      <c r="L37" s="42">
        <v>1107460.41</v>
      </c>
      <c r="M37" s="42">
        <f t="shared" si="3"/>
        <v>694774.4400000001</v>
      </c>
      <c r="N37" s="42">
        <f t="shared" si="4"/>
        <v>817444.0599999999</v>
      </c>
      <c r="O37" s="42">
        <v>1505374.09</v>
      </c>
      <c r="P37" s="42">
        <v>1800779.74</v>
      </c>
      <c r="Q37" s="42">
        <f t="shared" si="5"/>
        <v>446450.04000000004</v>
      </c>
      <c r="R37" s="42">
        <f t="shared" si="6"/>
        <v>693319.3300000001</v>
      </c>
      <c r="S37" s="42">
        <v>2297588.33</v>
      </c>
      <c r="T37" s="42">
        <v>2834563.82</v>
      </c>
      <c r="U37" s="42">
        <f t="shared" si="7"/>
        <v>792214.24</v>
      </c>
      <c r="V37" s="42">
        <f t="shared" si="8"/>
        <v>1033784.0799999998</v>
      </c>
      <c r="W37" s="42">
        <v>2929919.2</v>
      </c>
      <c r="X37" s="42">
        <v>3079606.69</v>
      </c>
      <c r="Y37" s="42">
        <f t="shared" si="9"/>
        <v>632330.8700000001</v>
      </c>
      <c r="Z37" s="42">
        <f t="shared" si="10"/>
        <v>245042.8700000001</v>
      </c>
      <c r="AA37" s="42">
        <v>3312068.22</v>
      </c>
      <c r="AB37" s="42">
        <v>3862025.12</v>
      </c>
      <c r="AC37" s="42">
        <f t="shared" si="11"/>
        <v>382149.02</v>
      </c>
      <c r="AD37" s="42">
        <f t="shared" si="12"/>
        <v>782418.4300000002</v>
      </c>
      <c r="AE37" s="42">
        <v>3312068.22</v>
      </c>
      <c r="AF37" s="42">
        <v>3862025.12</v>
      </c>
      <c r="AG37" s="43">
        <f t="shared" si="13"/>
        <v>16.604636845312317</v>
      </c>
      <c r="AH37" s="44">
        <f t="shared" si="14"/>
        <v>44.51889236486789</v>
      </c>
      <c r="AI37" s="44">
        <f t="shared" si="15"/>
        <v>55.29818327605957</v>
      </c>
      <c r="AJ37" s="42">
        <f>AJ38+AJ39+AJ40+AJ41+AJ42+AJ43+AJ44+AJ45+AJ46</f>
        <v>8074000</v>
      </c>
    </row>
    <row r="38" spans="2:36" ht="13.5">
      <c r="B38" s="27" t="s">
        <v>51</v>
      </c>
      <c r="F38" s="25" t="s">
        <v>52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34">
        <f t="shared" si="3"/>
        <v>0</v>
      </c>
      <c r="N38" s="34">
        <f t="shared" si="4"/>
        <v>0</v>
      </c>
      <c r="O38" s="26">
        <v>0</v>
      </c>
      <c r="P38" s="26">
        <v>0</v>
      </c>
      <c r="Q38" s="34">
        <f t="shared" si="5"/>
        <v>0</v>
      </c>
      <c r="R38" s="34">
        <f t="shared" si="6"/>
        <v>0</v>
      </c>
      <c r="S38" s="26">
        <v>0</v>
      </c>
      <c r="T38" s="26">
        <v>0</v>
      </c>
      <c r="U38" s="34">
        <f t="shared" si="7"/>
        <v>0</v>
      </c>
      <c r="V38" s="34">
        <f t="shared" si="8"/>
        <v>0</v>
      </c>
      <c r="W38" s="26">
        <v>0</v>
      </c>
      <c r="X38" s="26">
        <v>0</v>
      </c>
      <c r="Y38" s="34">
        <f t="shared" si="9"/>
        <v>0</v>
      </c>
      <c r="Z38" s="34">
        <f t="shared" si="10"/>
        <v>0</v>
      </c>
      <c r="AA38" s="26">
        <v>0</v>
      </c>
      <c r="AB38" s="26">
        <v>0</v>
      </c>
      <c r="AC38" s="34">
        <f t="shared" si="11"/>
        <v>0</v>
      </c>
      <c r="AD38" s="34">
        <f t="shared" si="12"/>
        <v>0</v>
      </c>
      <c r="AE38" s="26">
        <v>0</v>
      </c>
      <c r="AF38" s="49">
        <v>0</v>
      </c>
      <c r="AG38" s="35">
        <f t="shared" si="13"/>
        <v>0</v>
      </c>
      <c r="AH38" s="36">
        <f t="shared" si="14"/>
        <v>0</v>
      </c>
      <c r="AI38" s="36">
        <f t="shared" si="15"/>
        <v>0</v>
      </c>
      <c r="AJ38" s="26">
        <v>0</v>
      </c>
    </row>
    <row r="39" spans="2:36" ht="13.5">
      <c r="B39" s="27" t="s">
        <v>53</v>
      </c>
      <c r="F39" s="25" t="s">
        <v>54</v>
      </c>
      <c r="G39" s="26">
        <v>5182865.74</v>
      </c>
      <c r="H39" s="26">
        <v>4773000</v>
      </c>
      <c r="I39" s="26">
        <v>362594.36</v>
      </c>
      <c r="J39" s="26">
        <v>281441.01</v>
      </c>
      <c r="K39" s="26">
        <v>924954.96</v>
      </c>
      <c r="L39" s="26">
        <v>904962.83</v>
      </c>
      <c r="M39" s="34">
        <f t="shared" si="3"/>
        <v>562360.6</v>
      </c>
      <c r="N39" s="34">
        <f t="shared" si="4"/>
        <v>623521.82</v>
      </c>
      <c r="O39" s="26">
        <v>1343969.8</v>
      </c>
      <c r="P39" s="26">
        <v>1350827.17</v>
      </c>
      <c r="Q39" s="34">
        <f t="shared" si="5"/>
        <v>419014.8400000001</v>
      </c>
      <c r="R39" s="34">
        <f t="shared" si="6"/>
        <v>445864.33999999997</v>
      </c>
      <c r="S39" s="26">
        <v>1916655.26</v>
      </c>
      <c r="T39" s="26">
        <v>2105677.32</v>
      </c>
      <c r="U39" s="34">
        <f t="shared" si="7"/>
        <v>572685.46</v>
      </c>
      <c r="V39" s="34">
        <f t="shared" si="8"/>
        <v>754850.1499999999</v>
      </c>
      <c r="W39" s="26">
        <v>2372525.4</v>
      </c>
      <c r="X39" s="26">
        <v>2266347.2</v>
      </c>
      <c r="Y39" s="34">
        <f t="shared" si="9"/>
        <v>455870.1399999999</v>
      </c>
      <c r="Z39" s="34">
        <f t="shared" si="10"/>
        <v>160669.88000000035</v>
      </c>
      <c r="AA39" s="26">
        <v>2629327.24</v>
      </c>
      <c r="AB39" s="26">
        <v>2762759.06</v>
      </c>
      <c r="AC39" s="34">
        <f t="shared" si="11"/>
        <v>256801.84000000032</v>
      </c>
      <c r="AD39" s="34">
        <f t="shared" si="12"/>
        <v>496411.85999999987</v>
      </c>
      <c r="AE39" s="26">
        <v>2629327.24</v>
      </c>
      <c r="AF39" s="49">
        <v>2762759.06</v>
      </c>
      <c r="AG39" s="35">
        <f t="shared" si="13"/>
        <v>5.074751364915682</v>
      </c>
      <c r="AH39" s="36">
        <f t="shared" si="14"/>
        <v>50.73114705070482</v>
      </c>
      <c r="AI39" s="36">
        <f t="shared" si="15"/>
        <v>57.883072700607585</v>
      </c>
      <c r="AJ39" s="26">
        <v>5775000</v>
      </c>
    </row>
    <row r="40" spans="2:36" ht="13.5">
      <c r="B40" s="27" t="s">
        <v>55</v>
      </c>
      <c r="F40" s="25" t="s">
        <v>56</v>
      </c>
      <c r="G40" s="26">
        <v>157029.14</v>
      </c>
      <c r="H40" s="26">
        <v>491000</v>
      </c>
      <c r="I40" s="26">
        <v>0</v>
      </c>
      <c r="J40" s="26">
        <v>4770.48</v>
      </c>
      <c r="K40" s="26">
        <v>15089.59</v>
      </c>
      <c r="L40" s="26">
        <v>23302.61</v>
      </c>
      <c r="M40" s="34">
        <f t="shared" si="3"/>
        <v>15089.59</v>
      </c>
      <c r="N40" s="34">
        <f t="shared" si="4"/>
        <v>18532.13</v>
      </c>
      <c r="O40" s="26">
        <v>16300.21</v>
      </c>
      <c r="P40" s="26">
        <v>28139.84</v>
      </c>
      <c r="Q40" s="34">
        <f t="shared" si="5"/>
        <v>1210.619999999999</v>
      </c>
      <c r="R40" s="34">
        <f t="shared" si="6"/>
        <v>4837.23</v>
      </c>
      <c r="S40" s="26">
        <v>43914.52</v>
      </c>
      <c r="T40" s="26">
        <v>76396.97</v>
      </c>
      <c r="U40" s="34">
        <f t="shared" si="7"/>
        <v>27614.309999999998</v>
      </c>
      <c r="V40" s="34">
        <f t="shared" si="8"/>
        <v>48257.130000000005</v>
      </c>
      <c r="W40" s="26">
        <v>53187.49</v>
      </c>
      <c r="X40" s="26">
        <v>102300.67</v>
      </c>
      <c r="Y40" s="34">
        <f t="shared" si="9"/>
        <v>9272.970000000001</v>
      </c>
      <c r="Z40" s="34">
        <f t="shared" si="10"/>
        <v>25903.699999999997</v>
      </c>
      <c r="AA40" s="26">
        <v>58103.02</v>
      </c>
      <c r="AB40" s="26">
        <v>118905.54</v>
      </c>
      <c r="AC40" s="34">
        <f t="shared" si="11"/>
        <v>4915.529999999999</v>
      </c>
      <c r="AD40" s="34">
        <f t="shared" si="12"/>
        <v>16604.869999999995</v>
      </c>
      <c r="AE40" s="26">
        <v>58103.02</v>
      </c>
      <c r="AF40" s="49">
        <v>118905.54</v>
      </c>
      <c r="AG40" s="35">
        <f t="shared" si="13"/>
        <v>104.64605798459357</v>
      </c>
      <c r="AH40" s="36">
        <f t="shared" si="14"/>
        <v>37.00142534054507</v>
      </c>
      <c r="AI40" s="36">
        <f t="shared" si="15"/>
        <v>24.217014256619144</v>
      </c>
      <c r="AJ40" s="26">
        <v>249000</v>
      </c>
    </row>
    <row r="41" spans="2:36" ht="13.5">
      <c r="B41" s="27" t="s">
        <v>57</v>
      </c>
      <c r="F41" s="25" t="s">
        <v>58</v>
      </c>
      <c r="G41" s="26">
        <v>7634.48</v>
      </c>
      <c r="H41" s="26">
        <v>16000</v>
      </c>
      <c r="I41" s="26">
        <v>0</v>
      </c>
      <c r="J41" s="26">
        <v>0</v>
      </c>
      <c r="K41" s="26">
        <v>0</v>
      </c>
      <c r="L41" s="26">
        <v>4302.43</v>
      </c>
      <c r="M41" s="34">
        <f t="shared" si="3"/>
        <v>0</v>
      </c>
      <c r="N41" s="34">
        <f t="shared" si="4"/>
        <v>4302.43</v>
      </c>
      <c r="O41" s="26">
        <v>0</v>
      </c>
      <c r="P41" s="26">
        <v>4302.43</v>
      </c>
      <c r="Q41" s="34">
        <f t="shared" si="5"/>
        <v>0</v>
      </c>
      <c r="R41" s="34">
        <f t="shared" si="6"/>
        <v>0</v>
      </c>
      <c r="S41" s="26">
        <v>1673.43</v>
      </c>
      <c r="T41" s="26">
        <v>4644.63</v>
      </c>
      <c r="U41" s="34">
        <f t="shared" si="7"/>
        <v>1673.43</v>
      </c>
      <c r="V41" s="34">
        <f t="shared" si="8"/>
        <v>342.1999999999998</v>
      </c>
      <c r="W41" s="26">
        <v>1673.43</v>
      </c>
      <c r="X41" s="26">
        <v>4644.63</v>
      </c>
      <c r="Y41" s="34">
        <f t="shared" si="9"/>
        <v>0</v>
      </c>
      <c r="Z41" s="34">
        <f t="shared" si="10"/>
        <v>0</v>
      </c>
      <c r="AA41" s="26">
        <v>2599.16</v>
      </c>
      <c r="AB41" s="26">
        <v>4644.63</v>
      </c>
      <c r="AC41" s="34">
        <f t="shared" si="11"/>
        <v>925.7299999999998</v>
      </c>
      <c r="AD41" s="34">
        <f t="shared" si="12"/>
        <v>0</v>
      </c>
      <c r="AE41" s="26">
        <v>2599.16</v>
      </c>
      <c r="AF41" s="49">
        <v>4644.63</v>
      </c>
      <c r="AG41" s="35">
        <f t="shared" si="13"/>
        <v>78.6973483740901</v>
      </c>
      <c r="AH41" s="36">
        <f t="shared" si="14"/>
        <v>34.04501681843426</v>
      </c>
      <c r="AI41" s="36">
        <f t="shared" si="15"/>
        <v>29.0289375</v>
      </c>
      <c r="AJ41" s="26">
        <v>10000</v>
      </c>
    </row>
    <row r="42" spans="2:36" ht="13.5">
      <c r="B42" s="27" t="s">
        <v>59</v>
      </c>
      <c r="F42" s="25" t="s">
        <v>60</v>
      </c>
      <c r="G42" s="26">
        <v>1394709.92</v>
      </c>
      <c r="H42" s="26">
        <v>777000</v>
      </c>
      <c r="I42" s="26">
        <v>1286</v>
      </c>
      <c r="J42" s="26">
        <v>3804.86</v>
      </c>
      <c r="K42" s="26">
        <v>111752.4</v>
      </c>
      <c r="L42" s="26">
        <v>79429.02</v>
      </c>
      <c r="M42" s="34">
        <f t="shared" si="3"/>
        <v>110466.4</v>
      </c>
      <c r="N42" s="34">
        <f t="shared" si="4"/>
        <v>75624.16</v>
      </c>
      <c r="O42" s="26">
        <v>124337.48</v>
      </c>
      <c r="P42" s="26">
        <v>279769.78</v>
      </c>
      <c r="Q42" s="34">
        <f t="shared" si="5"/>
        <v>12585.080000000002</v>
      </c>
      <c r="R42" s="34">
        <f t="shared" si="6"/>
        <v>200340.76</v>
      </c>
      <c r="S42" s="26">
        <v>279685.94</v>
      </c>
      <c r="T42" s="26">
        <v>495767.47</v>
      </c>
      <c r="U42" s="34">
        <f t="shared" si="7"/>
        <v>155348.46000000002</v>
      </c>
      <c r="V42" s="34">
        <f t="shared" si="8"/>
        <v>215997.68999999994</v>
      </c>
      <c r="W42" s="26">
        <v>323738.15</v>
      </c>
      <c r="X42" s="26">
        <v>521440.43</v>
      </c>
      <c r="Y42" s="34">
        <f t="shared" si="9"/>
        <v>44052.21000000002</v>
      </c>
      <c r="Z42" s="34">
        <f t="shared" si="10"/>
        <v>25672.96000000002</v>
      </c>
      <c r="AA42" s="26">
        <v>384440.45</v>
      </c>
      <c r="AB42" s="26">
        <v>556753.93</v>
      </c>
      <c r="AC42" s="34">
        <f t="shared" si="11"/>
        <v>60702.29999999999</v>
      </c>
      <c r="AD42" s="34">
        <f t="shared" si="12"/>
        <v>35313.50000000006</v>
      </c>
      <c r="AE42" s="26">
        <v>384440.45</v>
      </c>
      <c r="AF42" s="49">
        <v>556753.93</v>
      </c>
      <c r="AG42" s="35">
        <f t="shared" si="13"/>
        <v>44.82189114074755</v>
      </c>
      <c r="AH42" s="36">
        <f t="shared" si="14"/>
        <v>27.56418696727991</v>
      </c>
      <c r="AI42" s="36">
        <f t="shared" si="15"/>
        <v>71.65430244530245</v>
      </c>
      <c r="AJ42" s="26">
        <v>1164000</v>
      </c>
    </row>
    <row r="43" spans="2:36" ht="13.5">
      <c r="B43" s="27" t="s">
        <v>61</v>
      </c>
      <c r="F43" s="25" t="s">
        <v>62</v>
      </c>
      <c r="G43" s="26">
        <v>29032.51</v>
      </c>
      <c r="H43" s="26">
        <v>33000</v>
      </c>
      <c r="I43" s="26">
        <v>0</v>
      </c>
      <c r="J43" s="26">
        <v>0</v>
      </c>
      <c r="K43" s="26">
        <v>1817.99</v>
      </c>
      <c r="L43" s="26">
        <v>0</v>
      </c>
      <c r="M43" s="34">
        <f t="shared" si="3"/>
        <v>1817.99</v>
      </c>
      <c r="N43" s="34">
        <f t="shared" si="4"/>
        <v>0</v>
      </c>
      <c r="O43" s="26">
        <v>1817.99</v>
      </c>
      <c r="P43" s="26">
        <v>1587.6</v>
      </c>
      <c r="Q43" s="34">
        <f t="shared" si="5"/>
        <v>0</v>
      </c>
      <c r="R43" s="34">
        <f t="shared" si="6"/>
        <v>1587.6</v>
      </c>
      <c r="S43" s="26">
        <v>1817.99</v>
      </c>
      <c r="T43" s="26">
        <v>1587.6</v>
      </c>
      <c r="U43" s="34">
        <f t="shared" si="7"/>
        <v>0</v>
      </c>
      <c r="V43" s="34">
        <f t="shared" si="8"/>
        <v>0</v>
      </c>
      <c r="W43" s="26">
        <v>12217.99</v>
      </c>
      <c r="X43" s="26">
        <v>3347.57</v>
      </c>
      <c r="Y43" s="34">
        <f t="shared" si="9"/>
        <v>10400</v>
      </c>
      <c r="Z43" s="34">
        <f t="shared" si="10"/>
        <v>1759.9700000000003</v>
      </c>
      <c r="AA43" s="26">
        <v>17563.99</v>
      </c>
      <c r="AB43" s="26">
        <v>3347.57</v>
      </c>
      <c r="AC43" s="34">
        <f t="shared" si="11"/>
        <v>5346.000000000002</v>
      </c>
      <c r="AD43" s="34">
        <f t="shared" si="12"/>
        <v>0</v>
      </c>
      <c r="AE43" s="26">
        <v>17563.99</v>
      </c>
      <c r="AF43" s="49">
        <v>3347.57</v>
      </c>
      <c r="AG43" s="35">
        <f t="shared" si="13"/>
        <v>-80.94072018943305</v>
      </c>
      <c r="AH43" s="36">
        <f t="shared" si="14"/>
        <v>60.497662792504</v>
      </c>
      <c r="AI43" s="36">
        <f t="shared" si="15"/>
        <v>10.144151515151515</v>
      </c>
      <c r="AJ43" s="26">
        <v>7000</v>
      </c>
    </row>
    <row r="44" spans="2:36" ht="13.5">
      <c r="B44" s="27" t="s">
        <v>63</v>
      </c>
      <c r="F44" s="25" t="s">
        <v>64</v>
      </c>
      <c r="G44" s="26">
        <v>480676.08</v>
      </c>
      <c r="H44" s="26">
        <v>658000</v>
      </c>
      <c r="I44" s="26">
        <v>0</v>
      </c>
      <c r="J44" s="26">
        <v>0</v>
      </c>
      <c r="K44" s="26">
        <v>5039.86</v>
      </c>
      <c r="L44" s="26">
        <v>80412.62</v>
      </c>
      <c r="M44" s="34">
        <f t="shared" si="3"/>
        <v>5039.86</v>
      </c>
      <c r="N44" s="34">
        <f t="shared" si="4"/>
        <v>80412.62</v>
      </c>
      <c r="O44" s="26">
        <v>18379.36</v>
      </c>
      <c r="P44" s="26">
        <v>96322.02</v>
      </c>
      <c r="Q44" s="34">
        <f t="shared" si="5"/>
        <v>13339.5</v>
      </c>
      <c r="R44" s="34">
        <f t="shared" si="6"/>
        <v>15909.400000000009</v>
      </c>
      <c r="S44" s="26">
        <v>52019.46</v>
      </c>
      <c r="T44" s="26">
        <v>101714.53</v>
      </c>
      <c r="U44" s="34">
        <f t="shared" si="7"/>
        <v>33640.1</v>
      </c>
      <c r="V44" s="34">
        <f t="shared" si="8"/>
        <v>5392.509999999995</v>
      </c>
      <c r="W44" s="26">
        <v>98321.6</v>
      </c>
      <c r="X44" s="26">
        <v>107970.89</v>
      </c>
      <c r="Y44" s="34">
        <f t="shared" si="9"/>
        <v>46302.14000000001</v>
      </c>
      <c r="Z44" s="34">
        <f t="shared" si="10"/>
        <v>6256.360000000001</v>
      </c>
      <c r="AA44" s="26">
        <v>145829.22</v>
      </c>
      <c r="AB44" s="26">
        <v>328512.69</v>
      </c>
      <c r="AC44" s="34">
        <f t="shared" si="11"/>
        <v>47507.619999999995</v>
      </c>
      <c r="AD44" s="34">
        <f t="shared" si="12"/>
        <v>220541.8</v>
      </c>
      <c r="AE44" s="26">
        <v>145829.22</v>
      </c>
      <c r="AF44" s="49">
        <v>328512.69</v>
      </c>
      <c r="AG44" s="35">
        <f t="shared" si="13"/>
        <v>125.27219853469695</v>
      </c>
      <c r="AH44" s="36">
        <f t="shared" si="14"/>
        <v>30.338355925678677</v>
      </c>
      <c r="AI44" s="36">
        <f t="shared" si="15"/>
        <v>49.92594072948328</v>
      </c>
      <c r="AJ44" s="26">
        <v>687000</v>
      </c>
    </row>
    <row r="45" spans="2:36" ht="13.5">
      <c r="B45" s="27" t="s">
        <v>65</v>
      </c>
      <c r="F45" s="25" t="s">
        <v>66</v>
      </c>
      <c r="G45" s="26">
        <v>187743.56</v>
      </c>
      <c r="H45" s="26">
        <v>236000</v>
      </c>
      <c r="I45" s="26">
        <v>269.25</v>
      </c>
      <c r="J45" s="26">
        <v>0</v>
      </c>
      <c r="K45" s="26">
        <v>269.25</v>
      </c>
      <c r="L45" s="26">
        <v>15050.9</v>
      </c>
      <c r="M45" s="34">
        <f t="shared" si="3"/>
        <v>0</v>
      </c>
      <c r="N45" s="34">
        <f t="shared" si="4"/>
        <v>15050.9</v>
      </c>
      <c r="O45" s="26">
        <v>569.25</v>
      </c>
      <c r="P45" s="26">
        <v>39830.9</v>
      </c>
      <c r="Q45" s="34">
        <f t="shared" si="5"/>
        <v>300</v>
      </c>
      <c r="R45" s="34">
        <f t="shared" si="6"/>
        <v>24780</v>
      </c>
      <c r="S45" s="26">
        <v>1821.73</v>
      </c>
      <c r="T45" s="26">
        <v>48775.3</v>
      </c>
      <c r="U45" s="34">
        <f t="shared" si="7"/>
        <v>1252.48</v>
      </c>
      <c r="V45" s="34">
        <f t="shared" si="8"/>
        <v>8944.400000000001</v>
      </c>
      <c r="W45" s="26">
        <v>68255.14</v>
      </c>
      <c r="X45" s="26">
        <v>73555.3</v>
      </c>
      <c r="Y45" s="34">
        <f t="shared" si="9"/>
        <v>66433.41</v>
      </c>
      <c r="Z45" s="34">
        <f t="shared" si="10"/>
        <v>24780</v>
      </c>
      <c r="AA45" s="26">
        <v>74205.14</v>
      </c>
      <c r="AB45" s="26">
        <v>87101.7</v>
      </c>
      <c r="AC45" s="34">
        <f t="shared" si="11"/>
        <v>5950</v>
      </c>
      <c r="AD45" s="34">
        <f t="shared" si="12"/>
        <v>13546.399999999994</v>
      </c>
      <c r="AE45" s="26">
        <v>74205.14</v>
      </c>
      <c r="AF45" s="49">
        <v>87101.7</v>
      </c>
      <c r="AG45" s="35">
        <f t="shared" si="13"/>
        <v>17.379604701237675</v>
      </c>
      <c r="AH45" s="36">
        <f t="shared" si="14"/>
        <v>39.52473256605979</v>
      </c>
      <c r="AI45" s="36">
        <f t="shared" si="15"/>
        <v>36.9075</v>
      </c>
      <c r="AJ45" s="26">
        <v>182000</v>
      </c>
    </row>
    <row r="46" spans="2:36" ht="13.5">
      <c r="B46" s="27" t="s">
        <v>67</v>
      </c>
      <c r="F46" s="25" t="s">
        <v>68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34">
        <f t="shared" si="3"/>
        <v>0</v>
      </c>
      <c r="N46" s="34">
        <f t="shared" si="4"/>
        <v>0</v>
      </c>
      <c r="O46" s="26">
        <v>0</v>
      </c>
      <c r="P46" s="26">
        <v>0</v>
      </c>
      <c r="Q46" s="34">
        <f t="shared" si="5"/>
        <v>0</v>
      </c>
      <c r="R46" s="34">
        <f t="shared" si="6"/>
        <v>0</v>
      </c>
      <c r="S46" s="26">
        <v>0</v>
      </c>
      <c r="T46" s="26">
        <v>0</v>
      </c>
      <c r="U46" s="34">
        <f t="shared" si="7"/>
        <v>0</v>
      </c>
      <c r="V46" s="34">
        <f t="shared" si="8"/>
        <v>0</v>
      </c>
      <c r="W46" s="26">
        <v>0</v>
      </c>
      <c r="X46" s="26">
        <v>0</v>
      </c>
      <c r="Y46" s="34">
        <f t="shared" si="9"/>
        <v>0</v>
      </c>
      <c r="Z46" s="34">
        <f t="shared" si="10"/>
        <v>0</v>
      </c>
      <c r="AA46" s="26">
        <v>0</v>
      </c>
      <c r="AB46" s="26">
        <v>0</v>
      </c>
      <c r="AC46" s="34">
        <f t="shared" si="11"/>
        <v>0</v>
      </c>
      <c r="AD46" s="34">
        <f t="shared" si="12"/>
        <v>0</v>
      </c>
      <c r="AE46" s="26">
        <v>0</v>
      </c>
      <c r="AF46" s="49">
        <v>0</v>
      </c>
      <c r="AG46" s="35">
        <f t="shared" si="13"/>
        <v>0</v>
      </c>
      <c r="AH46" s="36">
        <f t="shared" si="14"/>
        <v>0</v>
      </c>
      <c r="AI46" s="36">
        <f t="shared" si="15"/>
        <v>0</v>
      </c>
      <c r="AJ46" s="26">
        <v>0</v>
      </c>
    </row>
    <row r="47" spans="2:36" s="40" customFormat="1" ht="13.5">
      <c r="B47" s="39" t="s">
        <v>69</v>
      </c>
      <c r="F47" s="41" t="s">
        <v>70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f t="shared" si="3"/>
        <v>0</v>
      </c>
      <c r="N47" s="42">
        <f t="shared" si="4"/>
        <v>0</v>
      </c>
      <c r="O47" s="42">
        <v>0</v>
      </c>
      <c r="P47" s="42">
        <v>0</v>
      </c>
      <c r="Q47" s="42">
        <f t="shared" si="5"/>
        <v>0</v>
      </c>
      <c r="R47" s="42">
        <f t="shared" si="6"/>
        <v>0</v>
      </c>
      <c r="S47" s="42">
        <v>0</v>
      </c>
      <c r="T47" s="42">
        <v>0</v>
      </c>
      <c r="U47" s="42">
        <f t="shared" si="7"/>
        <v>0</v>
      </c>
      <c r="V47" s="42">
        <f t="shared" si="8"/>
        <v>0</v>
      </c>
      <c r="W47" s="42">
        <v>0</v>
      </c>
      <c r="X47" s="42">
        <v>0</v>
      </c>
      <c r="Y47" s="42">
        <f t="shared" si="9"/>
        <v>0</v>
      </c>
      <c r="Z47" s="42">
        <f t="shared" si="10"/>
        <v>0</v>
      </c>
      <c r="AA47" s="42">
        <v>0</v>
      </c>
      <c r="AB47" s="42">
        <v>0</v>
      </c>
      <c r="AC47" s="42">
        <f t="shared" si="11"/>
        <v>0</v>
      </c>
      <c r="AD47" s="42">
        <f t="shared" si="12"/>
        <v>0</v>
      </c>
      <c r="AE47" s="42">
        <v>0</v>
      </c>
      <c r="AF47" s="42">
        <v>0</v>
      </c>
      <c r="AG47" s="43">
        <f t="shared" si="13"/>
        <v>0</v>
      </c>
      <c r="AH47" s="44">
        <f t="shared" si="14"/>
        <v>0</v>
      </c>
      <c r="AI47" s="44">
        <f t="shared" si="15"/>
        <v>0</v>
      </c>
      <c r="AJ47" s="42">
        <v>-1</v>
      </c>
    </row>
    <row r="48" spans="2:36" ht="13.5">
      <c r="B48" s="27" t="s">
        <v>71</v>
      </c>
      <c r="F48" s="25" t="s">
        <v>72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34">
        <f t="shared" si="3"/>
        <v>0</v>
      </c>
      <c r="N48" s="34">
        <f t="shared" si="4"/>
        <v>0</v>
      </c>
      <c r="O48" s="26">
        <v>0</v>
      </c>
      <c r="P48" s="26">
        <v>0</v>
      </c>
      <c r="Q48" s="34">
        <f t="shared" si="5"/>
        <v>0</v>
      </c>
      <c r="R48" s="34">
        <f t="shared" si="6"/>
        <v>0</v>
      </c>
      <c r="S48" s="26">
        <v>0</v>
      </c>
      <c r="T48" s="26">
        <v>0</v>
      </c>
      <c r="U48" s="34">
        <f t="shared" si="7"/>
        <v>0</v>
      </c>
      <c r="V48" s="34">
        <f t="shared" si="8"/>
        <v>0</v>
      </c>
      <c r="W48" s="26">
        <v>0</v>
      </c>
      <c r="X48" s="26">
        <v>0</v>
      </c>
      <c r="Y48" s="34">
        <f t="shared" si="9"/>
        <v>0</v>
      </c>
      <c r="Z48" s="34">
        <f t="shared" si="10"/>
        <v>0</v>
      </c>
      <c r="AA48" s="26">
        <v>0</v>
      </c>
      <c r="AB48" s="26">
        <v>0</v>
      </c>
      <c r="AC48" s="34">
        <f t="shared" si="11"/>
        <v>0</v>
      </c>
      <c r="AD48" s="34">
        <f t="shared" si="12"/>
        <v>0</v>
      </c>
      <c r="AE48" s="26">
        <v>0</v>
      </c>
      <c r="AF48" s="49">
        <v>0</v>
      </c>
      <c r="AG48" s="35">
        <f t="shared" si="13"/>
        <v>0</v>
      </c>
      <c r="AH48" s="36">
        <f t="shared" si="14"/>
        <v>0</v>
      </c>
      <c r="AI48" s="36">
        <f t="shared" si="15"/>
        <v>0</v>
      </c>
      <c r="AJ48" s="26">
        <v>-1</v>
      </c>
    </row>
    <row r="49" spans="2:36" ht="13.5">
      <c r="B49" s="27" t="s">
        <v>73</v>
      </c>
      <c r="F49" s="25" t="s">
        <v>74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34">
        <f t="shared" si="3"/>
        <v>0</v>
      </c>
      <c r="N49" s="34">
        <f t="shared" si="4"/>
        <v>0</v>
      </c>
      <c r="O49" s="26">
        <v>0</v>
      </c>
      <c r="P49" s="26">
        <v>0</v>
      </c>
      <c r="Q49" s="34">
        <f t="shared" si="5"/>
        <v>0</v>
      </c>
      <c r="R49" s="34">
        <f t="shared" si="6"/>
        <v>0</v>
      </c>
      <c r="S49" s="26">
        <v>0</v>
      </c>
      <c r="T49" s="26">
        <v>0</v>
      </c>
      <c r="U49" s="34">
        <f t="shared" si="7"/>
        <v>0</v>
      </c>
      <c r="V49" s="34">
        <f t="shared" si="8"/>
        <v>0</v>
      </c>
      <c r="W49" s="26">
        <v>0</v>
      </c>
      <c r="X49" s="26">
        <v>0</v>
      </c>
      <c r="Y49" s="34">
        <f t="shared" si="9"/>
        <v>0</v>
      </c>
      <c r="Z49" s="34">
        <f t="shared" si="10"/>
        <v>0</v>
      </c>
      <c r="AA49" s="26">
        <v>0</v>
      </c>
      <c r="AB49" s="26">
        <v>0</v>
      </c>
      <c r="AC49" s="34">
        <f t="shared" si="11"/>
        <v>0</v>
      </c>
      <c r="AD49" s="34">
        <f t="shared" si="12"/>
        <v>0</v>
      </c>
      <c r="AE49" s="26">
        <v>0</v>
      </c>
      <c r="AF49" s="49">
        <v>0</v>
      </c>
      <c r="AG49" s="35">
        <f t="shared" si="13"/>
        <v>0</v>
      </c>
      <c r="AH49" s="36">
        <f t="shared" si="14"/>
        <v>0</v>
      </c>
      <c r="AI49" s="36">
        <f t="shared" si="15"/>
        <v>0</v>
      </c>
      <c r="AJ49" s="26">
        <v>-1</v>
      </c>
    </row>
    <row r="50" spans="2:36" ht="13.5">
      <c r="B50" s="27" t="s">
        <v>75</v>
      </c>
      <c r="F50" s="25" t="s">
        <v>76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34">
        <f t="shared" si="3"/>
        <v>0</v>
      </c>
      <c r="N50" s="34">
        <f t="shared" si="4"/>
        <v>0</v>
      </c>
      <c r="O50" s="26">
        <v>0</v>
      </c>
      <c r="P50" s="26">
        <v>0</v>
      </c>
      <c r="Q50" s="34">
        <f t="shared" si="5"/>
        <v>0</v>
      </c>
      <c r="R50" s="34">
        <f t="shared" si="6"/>
        <v>0</v>
      </c>
      <c r="S50" s="26">
        <v>0</v>
      </c>
      <c r="T50" s="26">
        <v>0</v>
      </c>
      <c r="U50" s="34">
        <f t="shared" si="7"/>
        <v>0</v>
      </c>
      <c r="V50" s="34">
        <f t="shared" si="8"/>
        <v>0</v>
      </c>
      <c r="W50" s="26">
        <v>0</v>
      </c>
      <c r="X50" s="26">
        <v>0</v>
      </c>
      <c r="Y50" s="34">
        <f t="shared" si="9"/>
        <v>0</v>
      </c>
      <c r="Z50" s="34">
        <f t="shared" si="10"/>
        <v>0</v>
      </c>
      <c r="AA50" s="26">
        <v>0</v>
      </c>
      <c r="AB50" s="26">
        <v>0</v>
      </c>
      <c r="AC50" s="34">
        <f t="shared" si="11"/>
        <v>0</v>
      </c>
      <c r="AD50" s="34">
        <f t="shared" si="12"/>
        <v>0</v>
      </c>
      <c r="AE50" s="26">
        <v>0</v>
      </c>
      <c r="AF50" s="49">
        <v>0</v>
      </c>
      <c r="AG50" s="35">
        <f t="shared" si="13"/>
        <v>0</v>
      </c>
      <c r="AH50" s="36">
        <f t="shared" si="14"/>
        <v>0</v>
      </c>
      <c r="AI50" s="36">
        <f t="shared" si="15"/>
        <v>0</v>
      </c>
      <c r="AJ50" s="26">
        <v>-1</v>
      </c>
    </row>
    <row r="51" spans="2:36" ht="13.5">
      <c r="B51" s="27" t="s">
        <v>77</v>
      </c>
      <c r="F51" s="25" t="s">
        <v>78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34">
        <f t="shared" si="3"/>
        <v>0</v>
      </c>
      <c r="N51" s="34">
        <f t="shared" si="4"/>
        <v>0</v>
      </c>
      <c r="O51" s="26">
        <v>0</v>
      </c>
      <c r="P51" s="26">
        <v>0</v>
      </c>
      <c r="Q51" s="34">
        <f t="shared" si="5"/>
        <v>0</v>
      </c>
      <c r="R51" s="34">
        <f t="shared" si="6"/>
        <v>0</v>
      </c>
      <c r="S51" s="26">
        <v>0</v>
      </c>
      <c r="T51" s="26">
        <v>0</v>
      </c>
      <c r="U51" s="34">
        <f t="shared" si="7"/>
        <v>0</v>
      </c>
      <c r="V51" s="34">
        <f t="shared" si="8"/>
        <v>0</v>
      </c>
      <c r="W51" s="26">
        <v>0</v>
      </c>
      <c r="X51" s="26">
        <v>0</v>
      </c>
      <c r="Y51" s="34">
        <f t="shared" si="9"/>
        <v>0</v>
      </c>
      <c r="Z51" s="34">
        <f t="shared" si="10"/>
        <v>0</v>
      </c>
      <c r="AA51" s="26">
        <v>0</v>
      </c>
      <c r="AB51" s="26">
        <v>0</v>
      </c>
      <c r="AC51" s="34">
        <f t="shared" si="11"/>
        <v>0</v>
      </c>
      <c r="AD51" s="34">
        <f t="shared" si="12"/>
        <v>0</v>
      </c>
      <c r="AE51" s="26">
        <v>0</v>
      </c>
      <c r="AF51" s="49">
        <v>0</v>
      </c>
      <c r="AG51" s="35">
        <f t="shared" si="13"/>
        <v>0</v>
      </c>
      <c r="AH51" s="36">
        <f t="shared" si="14"/>
        <v>0</v>
      </c>
      <c r="AI51" s="36">
        <f t="shared" si="15"/>
        <v>0</v>
      </c>
      <c r="AJ51" s="26">
        <v>-1</v>
      </c>
    </row>
    <row r="52" spans="2:36" ht="13.5">
      <c r="B52" s="27" t="s">
        <v>79</v>
      </c>
      <c r="F52" s="25" t="s">
        <v>80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34">
        <f t="shared" si="3"/>
        <v>0</v>
      </c>
      <c r="N52" s="34">
        <f t="shared" si="4"/>
        <v>0</v>
      </c>
      <c r="O52" s="26">
        <v>0</v>
      </c>
      <c r="P52" s="26">
        <v>0</v>
      </c>
      <c r="Q52" s="34">
        <f t="shared" si="5"/>
        <v>0</v>
      </c>
      <c r="R52" s="34">
        <f t="shared" si="6"/>
        <v>0</v>
      </c>
      <c r="S52" s="26">
        <v>0</v>
      </c>
      <c r="T52" s="26">
        <v>0</v>
      </c>
      <c r="U52" s="34">
        <f t="shared" si="7"/>
        <v>0</v>
      </c>
      <c r="V52" s="34">
        <f t="shared" si="8"/>
        <v>0</v>
      </c>
      <c r="W52" s="26">
        <v>0</v>
      </c>
      <c r="X52" s="26">
        <v>0</v>
      </c>
      <c r="Y52" s="34">
        <f t="shared" si="9"/>
        <v>0</v>
      </c>
      <c r="Z52" s="34">
        <f t="shared" si="10"/>
        <v>0</v>
      </c>
      <c r="AA52" s="26">
        <v>0</v>
      </c>
      <c r="AB52" s="26">
        <v>0</v>
      </c>
      <c r="AC52" s="34">
        <f t="shared" si="11"/>
        <v>0</v>
      </c>
      <c r="AD52" s="34">
        <f t="shared" si="12"/>
        <v>0</v>
      </c>
      <c r="AE52" s="26">
        <v>0</v>
      </c>
      <c r="AF52" s="49">
        <v>0</v>
      </c>
      <c r="AG52" s="35">
        <f t="shared" si="13"/>
        <v>0</v>
      </c>
      <c r="AH52" s="36">
        <f t="shared" si="14"/>
        <v>0</v>
      </c>
      <c r="AI52" s="36">
        <f t="shared" si="15"/>
        <v>0</v>
      </c>
      <c r="AJ52" s="26">
        <v>-1</v>
      </c>
    </row>
    <row r="53" spans="2:36" s="40" customFormat="1" ht="13.5">
      <c r="B53" s="39" t="s">
        <v>81</v>
      </c>
      <c r="F53" s="41" t="s">
        <v>82</v>
      </c>
      <c r="G53" s="42">
        <v>905706.97</v>
      </c>
      <c r="H53" s="42">
        <v>936000</v>
      </c>
      <c r="I53" s="42">
        <v>0</v>
      </c>
      <c r="J53" s="42">
        <v>61840</v>
      </c>
      <c r="K53" s="42">
        <v>81835</v>
      </c>
      <c r="L53" s="42">
        <v>223712.65</v>
      </c>
      <c r="M53" s="42">
        <f t="shared" si="3"/>
        <v>81835</v>
      </c>
      <c r="N53" s="42">
        <f t="shared" si="4"/>
        <v>161872.65</v>
      </c>
      <c r="O53" s="42">
        <v>158418</v>
      </c>
      <c r="P53" s="42">
        <v>334112.65</v>
      </c>
      <c r="Q53" s="42">
        <f t="shared" si="5"/>
        <v>76583</v>
      </c>
      <c r="R53" s="42">
        <f t="shared" si="6"/>
        <v>110400.00000000003</v>
      </c>
      <c r="S53" s="42">
        <v>235001</v>
      </c>
      <c r="T53" s="42">
        <v>443912.65</v>
      </c>
      <c r="U53" s="42">
        <f t="shared" si="7"/>
        <v>76583</v>
      </c>
      <c r="V53" s="42">
        <f t="shared" si="8"/>
        <v>109800</v>
      </c>
      <c r="W53" s="42">
        <v>388584</v>
      </c>
      <c r="X53" s="42">
        <v>553712.65</v>
      </c>
      <c r="Y53" s="42">
        <f t="shared" si="9"/>
        <v>153583</v>
      </c>
      <c r="Z53" s="42">
        <f t="shared" si="10"/>
        <v>109800</v>
      </c>
      <c r="AA53" s="42">
        <v>465167</v>
      </c>
      <c r="AB53" s="42">
        <v>663512.65</v>
      </c>
      <c r="AC53" s="42">
        <f t="shared" si="11"/>
        <v>76583</v>
      </c>
      <c r="AD53" s="42">
        <f t="shared" si="12"/>
        <v>109800</v>
      </c>
      <c r="AE53" s="42">
        <v>465167</v>
      </c>
      <c r="AF53" s="42">
        <v>663512.65</v>
      </c>
      <c r="AG53" s="43">
        <f t="shared" si="13"/>
        <v>42.63966489454326</v>
      </c>
      <c r="AH53" s="44">
        <f t="shared" si="14"/>
        <v>51.35954733792101</v>
      </c>
      <c r="AI53" s="44">
        <f t="shared" si="15"/>
        <v>70.88810363247863</v>
      </c>
      <c r="AJ53" s="42">
        <f>AJ54+AJ55+AJ56+AJ57</f>
        <v>1387000</v>
      </c>
    </row>
    <row r="54" spans="2:36" ht="13.5">
      <c r="B54" s="27" t="s">
        <v>83</v>
      </c>
      <c r="F54" s="25" t="s">
        <v>84</v>
      </c>
      <c r="G54" s="26">
        <v>693456.97</v>
      </c>
      <c r="H54" s="26">
        <v>773000</v>
      </c>
      <c r="I54" s="26">
        <v>0</v>
      </c>
      <c r="J54" s="26">
        <v>61840</v>
      </c>
      <c r="K54" s="26">
        <v>71335</v>
      </c>
      <c r="L54" s="26">
        <v>214712.65</v>
      </c>
      <c r="M54" s="34">
        <f t="shared" si="3"/>
        <v>71335</v>
      </c>
      <c r="N54" s="34">
        <f t="shared" si="4"/>
        <v>152872.65</v>
      </c>
      <c r="O54" s="26">
        <v>142668</v>
      </c>
      <c r="P54" s="26">
        <v>319712.65</v>
      </c>
      <c r="Q54" s="34">
        <f t="shared" si="5"/>
        <v>71333</v>
      </c>
      <c r="R54" s="34">
        <f t="shared" si="6"/>
        <v>105000.00000000003</v>
      </c>
      <c r="S54" s="26">
        <v>214001</v>
      </c>
      <c r="T54" s="26">
        <v>424712.65</v>
      </c>
      <c r="U54" s="34">
        <f t="shared" si="7"/>
        <v>71333</v>
      </c>
      <c r="V54" s="34">
        <f t="shared" si="8"/>
        <v>105000</v>
      </c>
      <c r="W54" s="26">
        <v>285334</v>
      </c>
      <c r="X54" s="26">
        <v>529712.65</v>
      </c>
      <c r="Y54" s="34">
        <f t="shared" si="9"/>
        <v>71333</v>
      </c>
      <c r="Z54" s="34">
        <f t="shared" si="10"/>
        <v>105000</v>
      </c>
      <c r="AA54" s="26">
        <v>356667</v>
      </c>
      <c r="AB54" s="26">
        <v>634712.65</v>
      </c>
      <c r="AC54" s="34">
        <f t="shared" si="11"/>
        <v>71333</v>
      </c>
      <c r="AD54" s="34">
        <f t="shared" si="12"/>
        <v>105000</v>
      </c>
      <c r="AE54" s="26">
        <v>356667</v>
      </c>
      <c r="AF54" s="49">
        <v>634712.65</v>
      </c>
      <c r="AG54" s="35">
        <f t="shared" si="13"/>
        <v>77.95665144238184</v>
      </c>
      <c r="AH54" s="36">
        <f t="shared" si="14"/>
        <v>51.43318409504197</v>
      </c>
      <c r="AI54" s="36">
        <f t="shared" si="15"/>
        <v>82.1103040103493</v>
      </c>
      <c r="AJ54" s="26">
        <v>1327000</v>
      </c>
    </row>
    <row r="55" spans="2:36" ht="13.5">
      <c r="B55" s="27" t="s">
        <v>85</v>
      </c>
      <c r="F55" s="25" t="s">
        <v>86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34">
        <f t="shared" si="3"/>
        <v>0</v>
      </c>
      <c r="N55" s="34">
        <f t="shared" si="4"/>
        <v>0</v>
      </c>
      <c r="O55" s="26">
        <v>0</v>
      </c>
      <c r="P55" s="26">
        <v>0</v>
      </c>
      <c r="Q55" s="34">
        <f t="shared" si="5"/>
        <v>0</v>
      </c>
      <c r="R55" s="34">
        <f t="shared" si="6"/>
        <v>0</v>
      </c>
      <c r="S55" s="26">
        <v>0</v>
      </c>
      <c r="T55" s="26">
        <v>0</v>
      </c>
      <c r="U55" s="34">
        <f t="shared" si="7"/>
        <v>0</v>
      </c>
      <c r="V55" s="34">
        <f t="shared" si="8"/>
        <v>0</v>
      </c>
      <c r="W55" s="26">
        <v>0</v>
      </c>
      <c r="X55" s="26">
        <v>0</v>
      </c>
      <c r="Y55" s="34">
        <f t="shared" si="9"/>
        <v>0</v>
      </c>
      <c r="Z55" s="34">
        <f t="shared" si="10"/>
        <v>0</v>
      </c>
      <c r="AA55" s="26">
        <v>0</v>
      </c>
      <c r="AB55" s="26">
        <v>0</v>
      </c>
      <c r="AC55" s="34">
        <f t="shared" si="11"/>
        <v>0</v>
      </c>
      <c r="AD55" s="34">
        <f t="shared" si="12"/>
        <v>0</v>
      </c>
      <c r="AE55" s="26">
        <v>0</v>
      </c>
      <c r="AF55" s="49">
        <v>0</v>
      </c>
      <c r="AG55" s="35">
        <f t="shared" si="13"/>
        <v>0</v>
      </c>
      <c r="AH55" s="36">
        <f t="shared" si="14"/>
        <v>0</v>
      </c>
      <c r="AI55" s="36">
        <f t="shared" si="15"/>
        <v>0</v>
      </c>
      <c r="AJ55" s="26">
        <v>0</v>
      </c>
    </row>
    <row r="56" spans="2:36" ht="13.5">
      <c r="B56" s="27" t="s">
        <v>87</v>
      </c>
      <c r="F56" s="25" t="s">
        <v>88</v>
      </c>
      <c r="G56" s="26">
        <v>150000</v>
      </c>
      <c r="H56" s="26">
        <v>163000</v>
      </c>
      <c r="I56" s="26">
        <v>0</v>
      </c>
      <c r="J56" s="26">
        <v>0</v>
      </c>
      <c r="K56" s="26">
        <v>0</v>
      </c>
      <c r="L56" s="26">
        <v>0</v>
      </c>
      <c r="M56" s="34">
        <f t="shared" si="3"/>
        <v>0</v>
      </c>
      <c r="N56" s="34">
        <f t="shared" si="4"/>
        <v>0</v>
      </c>
      <c r="O56" s="26">
        <v>0</v>
      </c>
      <c r="P56" s="26">
        <v>0</v>
      </c>
      <c r="Q56" s="34">
        <f t="shared" si="5"/>
        <v>0</v>
      </c>
      <c r="R56" s="34">
        <f t="shared" si="6"/>
        <v>0</v>
      </c>
      <c r="S56" s="26">
        <v>0</v>
      </c>
      <c r="T56" s="26">
        <v>0</v>
      </c>
      <c r="U56" s="34">
        <f t="shared" si="7"/>
        <v>0</v>
      </c>
      <c r="V56" s="34">
        <f t="shared" si="8"/>
        <v>0</v>
      </c>
      <c r="W56" s="26">
        <v>77000</v>
      </c>
      <c r="X56" s="26">
        <v>0</v>
      </c>
      <c r="Y56" s="34">
        <f t="shared" si="9"/>
        <v>77000</v>
      </c>
      <c r="Z56" s="34">
        <f t="shared" si="10"/>
        <v>0</v>
      </c>
      <c r="AA56" s="26">
        <v>77000</v>
      </c>
      <c r="AB56" s="26">
        <v>0</v>
      </c>
      <c r="AC56" s="34">
        <f t="shared" si="11"/>
        <v>0</v>
      </c>
      <c r="AD56" s="34">
        <f t="shared" si="12"/>
        <v>0</v>
      </c>
      <c r="AE56" s="26">
        <v>77000</v>
      </c>
      <c r="AF56" s="49">
        <v>0</v>
      </c>
      <c r="AG56" s="35">
        <f t="shared" si="13"/>
        <v>0</v>
      </c>
      <c r="AH56" s="36">
        <f t="shared" si="14"/>
        <v>51.33333333333333</v>
      </c>
      <c r="AI56" s="36">
        <f t="shared" si="15"/>
        <v>0</v>
      </c>
      <c r="AJ56" s="26">
        <v>0</v>
      </c>
    </row>
    <row r="57" spans="2:36" ht="13.5">
      <c r="B57" s="27" t="s">
        <v>89</v>
      </c>
      <c r="F57" s="25" t="s">
        <v>90</v>
      </c>
      <c r="G57" s="26">
        <v>62250</v>
      </c>
      <c r="H57" s="26">
        <v>0</v>
      </c>
      <c r="I57" s="26">
        <v>0</v>
      </c>
      <c r="J57" s="26">
        <v>0</v>
      </c>
      <c r="K57" s="26">
        <v>10500</v>
      </c>
      <c r="L57" s="26">
        <v>9000</v>
      </c>
      <c r="M57" s="34">
        <f aca="true" t="shared" si="16" ref="M57:M77">K57-I57</f>
        <v>10500</v>
      </c>
      <c r="N57" s="34">
        <f aca="true" t="shared" si="17" ref="N57:N77">L57-J57</f>
        <v>9000</v>
      </c>
      <c r="O57" s="26">
        <v>15750</v>
      </c>
      <c r="P57" s="26">
        <v>14400</v>
      </c>
      <c r="Q57" s="34">
        <f aca="true" t="shared" si="18" ref="Q57:Q77">O57-K57</f>
        <v>5250</v>
      </c>
      <c r="R57" s="34">
        <f aca="true" t="shared" si="19" ref="R57:R77">P57-L57</f>
        <v>5400</v>
      </c>
      <c r="S57" s="26">
        <v>21000</v>
      </c>
      <c r="T57" s="26">
        <v>19200</v>
      </c>
      <c r="U57" s="34">
        <f aca="true" t="shared" si="20" ref="U57:U77">S57-O57</f>
        <v>5250</v>
      </c>
      <c r="V57" s="34">
        <f aca="true" t="shared" si="21" ref="V57:V77">T57-P57</f>
        <v>4800</v>
      </c>
      <c r="W57" s="26">
        <v>26250</v>
      </c>
      <c r="X57" s="26">
        <v>24000</v>
      </c>
      <c r="Y57" s="34">
        <f aca="true" t="shared" si="22" ref="Y57:Y77">W57-S57</f>
        <v>5250</v>
      </c>
      <c r="Z57" s="34">
        <f aca="true" t="shared" si="23" ref="Z57:Z77">X57-T57</f>
        <v>4800</v>
      </c>
      <c r="AA57" s="26">
        <v>31500</v>
      </c>
      <c r="AB57" s="26">
        <v>28800</v>
      </c>
      <c r="AC57" s="34">
        <f aca="true" t="shared" si="24" ref="AC57:AC77">AA57-W57</f>
        <v>5250</v>
      </c>
      <c r="AD57" s="34">
        <f aca="true" t="shared" si="25" ref="AD57:AD77">AB57-X57</f>
        <v>4800</v>
      </c>
      <c r="AE57" s="26">
        <v>31500</v>
      </c>
      <c r="AF57" s="49">
        <v>28800</v>
      </c>
      <c r="AG57" s="35">
        <f aca="true" t="shared" si="26" ref="AG57:AG77">IF(AF57=0,0,IF(AE57=0,0,(AF57-AE57)/AE57*100))</f>
        <v>-8.571428571428571</v>
      </c>
      <c r="AH57" s="36">
        <f aca="true" t="shared" si="27" ref="AH57:AH77">IF(AE57=0,0,IF(G57=0,0,AE57/G57*100))</f>
        <v>50.602409638554214</v>
      </c>
      <c r="AI57" s="36">
        <f aca="true" t="shared" si="28" ref="AI57:AI77">IF(AF57=0,0,IF(H57=0,0,AF57/H57*100))</f>
        <v>0</v>
      </c>
      <c r="AJ57" s="26">
        <v>60000</v>
      </c>
    </row>
    <row r="58" spans="2:36" ht="13.5">
      <c r="B58" s="27" t="s">
        <v>91</v>
      </c>
      <c r="F58" s="25" t="s">
        <v>92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34">
        <f t="shared" si="16"/>
        <v>0</v>
      </c>
      <c r="N58" s="34">
        <f t="shared" si="17"/>
        <v>0</v>
      </c>
      <c r="O58" s="26">
        <v>0</v>
      </c>
      <c r="P58" s="26">
        <v>0</v>
      </c>
      <c r="Q58" s="34">
        <f t="shared" si="18"/>
        <v>0</v>
      </c>
      <c r="R58" s="34">
        <f t="shared" si="19"/>
        <v>0</v>
      </c>
      <c r="S58" s="26">
        <v>0</v>
      </c>
      <c r="T58" s="26">
        <v>0</v>
      </c>
      <c r="U58" s="34">
        <f t="shared" si="20"/>
        <v>0</v>
      </c>
      <c r="V58" s="34">
        <f t="shared" si="21"/>
        <v>0</v>
      </c>
      <c r="W58" s="26">
        <v>0</v>
      </c>
      <c r="X58" s="26">
        <v>0</v>
      </c>
      <c r="Y58" s="34">
        <f t="shared" si="22"/>
        <v>0</v>
      </c>
      <c r="Z58" s="34">
        <f t="shared" si="23"/>
        <v>0</v>
      </c>
      <c r="AA58" s="26">
        <v>0</v>
      </c>
      <c r="AB58" s="26">
        <v>0</v>
      </c>
      <c r="AC58" s="34">
        <f t="shared" si="24"/>
        <v>0</v>
      </c>
      <c r="AD58" s="34">
        <f t="shared" si="25"/>
        <v>0</v>
      </c>
      <c r="AE58" s="26">
        <v>0</v>
      </c>
      <c r="AF58" s="49">
        <v>0</v>
      </c>
      <c r="AG58" s="35">
        <f t="shared" si="26"/>
        <v>0</v>
      </c>
      <c r="AH58" s="36">
        <f t="shared" si="27"/>
        <v>0</v>
      </c>
      <c r="AI58" s="36">
        <f t="shared" si="28"/>
        <v>0</v>
      </c>
      <c r="AJ58" s="26">
        <v>0</v>
      </c>
    </row>
    <row r="59" spans="2:36" ht="13.5">
      <c r="B59" s="27" t="s">
        <v>93</v>
      </c>
      <c r="F59" s="25" t="s">
        <v>94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34">
        <f t="shared" si="16"/>
        <v>0</v>
      </c>
      <c r="N59" s="34">
        <f t="shared" si="17"/>
        <v>0</v>
      </c>
      <c r="O59" s="26">
        <v>0</v>
      </c>
      <c r="P59" s="26">
        <v>0</v>
      </c>
      <c r="Q59" s="34">
        <f t="shared" si="18"/>
        <v>0</v>
      </c>
      <c r="R59" s="34">
        <f t="shared" si="19"/>
        <v>0</v>
      </c>
      <c r="S59" s="26">
        <v>0</v>
      </c>
      <c r="T59" s="26">
        <v>0</v>
      </c>
      <c r="U59" s="34">
        <f t="shared" si="20"/>
        <v>0</v>
      </c>
      <c r="V59" s="34">
        <f t="shared" si="21"/>
        <v>0</v>
      </c>
      <c r="W59" s="26">
        <v>0</v>
      </c>
      <c r="X59" s="26">
        <v>0</v>
      </c>
      <c r="Y59" s="34">
        <f t="shared" si="22"/>
        <v>0</v>
      </c>
      <c r="Z59" s="34">
        <f t="shared" si="23"/>
        <v>0</v>
      </c>
      <c r="AA59" s="26">
        <v>0</v>
      </c>
      <c r="AB59" s="26">
        <v>0</v>
      </c>
      <c r="AC59" s="34">
        <f t="shared" si="24"/>
        <v>0</v>
      </c>
      <c r="AD59" s="34">
        <f t="shared" si="25"/>
        <v>0</v>
      </c>
      <c r="AE59" s="26">
        <v>0</v>
      </c>
      <c r="AF59" s="49">
        <v>0</v>
      </c>
      <c r="AG59" s="35">
        <f t="shared" si="26"/>
        <v>0</v>
      </c>
      <c r="AH59" s="36">
        <f t="shared" si="27"/>
        <v>0</v>
      </c>
      <c r="AI59" s="36">
        <f t="shared" si="28"/>
        <v>0</v>
      </c>
      <c r="AJ59" s="26">
        <v>0</v>
      </c>
    </row>
    <row r="60" spans="2:36" ht="13.5">
      <c r="B60" s="27" t="s">
        <v>95</v>
      </c>
      <c r="F60" s="25" t="s">
        <v>96</v>
      </c>
      <c r="G60" s="26">
        <v>0</v>
      </c>
      <c r="H60" s="26">
        <v>0</v>
      </c>
      <c r="I60" s="28">
        <v>0</v>
      </c>
      <c r="J60" s="26">
        <v>0</v>
      </c>
      <c r="K60" s="29">
        <v>0</v>
      </c>
      <c r="L60" s="29">
        <v>0</v>
      </c>
      <c r="M60" s="34">
        <f t="shared" si="16"/>
        <v>0</v>
      </c>
      <c r="N60" s="34">
        <f t="shared" si="17"/>
        <v>0</v>
      </c>
      <c r="O60" s="29">
        <v>0</v>
      </c>
      <c r="P60" s="29">
        <v>0</v>
      </c>
      <c r="Q60" s="34">
        <f t="shared" si="18"/>
        <v>0</v>
      </c>
      <c r="R60" s="34">
        <f t="shared" si="19"/>
        <v>0</v>
      </c>
      <c r="S60" s="29">
        <v>0</v>
      </c>
      <c r="T60" s="29">
        <v>0</v>
      </c>
      <c r="U60" s="34">
        <f t="shared" si="20"/>
        <v>0</v>
      </c>
      <c r="V60" s="34">
        <f t="shared" si="21"/>
        <v>0</v>
      </c>
      <c r="W60" s="29">
        <v>0</v>
      </c>
      <c r="X60" s="29">
        <v>0</v>
      </c>
      <c r="Y60" s="34">
        <f t="shared" si="22"/>
        <v>0</v>
      </c>
      <c r="Z60" s="34">
        <f t="shared" si="23"/>
        <v>0</v>
      </c>
      <c r="AA60" s="29">
        <v>0</v>
      </c>
      <c r="AB60" s="29">
        <v>0</v>
      </c>
      <c r="AC60" s="34">
        <f t="shared" si="24"/>
        <v>0</v>
      </c>
      <c r="AD60" s="34">
        <f t="shared" si="25"/>
        <v>0</v>
      </c>
      <c r="AE60" s="28">
        <v>0</v>
      </c>
      <c r="AF60" s="49">
        <v>0</v>
      </c>
      <c r="AG60" s="35">
        <f t="shared" si="26"/>
        <v>0</v>
      </c>
      <c r="AH60" s="36">
        <f t="shared" si="27"/>
        <v>0</v>
      </c>
      <c r="AI60" s="36">
        <f t="shared" si="28"/>
        <v>0</v>
      </c>
      <c r="AJ60" s="28">
        <v>0</v>
      </c>
    </row>
    <row r="61" spans="2:36" s="40" customFormat="1" ht="13.5">
      <c r="B61" s="39" t="s">
        <v>97</v>
      </c>
      <c r="F61" s="41" t="s">
        <v>98</v>
      </c>
      <c r="G61" s="42">
        <v>24590357.6</v>
      </c>
      <c r="H61" s="42">
        <v>16002000</v>
      </c>
      <c r="I61" s="42">
        <v>158120</v>
      </c>
      <c r="J61" s="42">
        <v>0</v>
      </c>
      <c r="K61" s="42">
        <v>1548355.04</v>
      </c>
      <c r="L61" s="42">
        <v>1508937.31</v>
      </c>
      <c r="M61" s="42">
        <f t="shared" si="16"/>
        <v>1390235.04</v>
      </c>
      <c r="N61" s="42">
        <f t="shared" si="17"/>
        <v>1508937.31</v>
      </c>
      <c r="O61" s="42">
        <v>2098582.16</v>
      </c>
      <c r="P61" s="42">
        <v>2784021.71</v>
      </c>
      <c r="Q61" s="42">
        <f t="shared" si="18"/>
        <v>550227.1200000001</v>
      </c>
      <c r="R61" s="42">
        <f t="shared" si="19"/>
        <v>1275084.4</v>
      </c>
      <c r="S61" s="42">
        <v>2819686.06</v>
      </c>
      <c r="T61" s="42">
        <v>6552269.98</v>
      </c>
      <c r="U61" s="42">
        <f t="shared" si="20"/>
        <v>721103.8999999999</v>
      </c>
      <c r="V61" s="42">
        <f t="shared" si="21"/>
        <v>3768248.2700000005</v>
      </c>
      <c r="W61" s="42">
        <v>5756728.52</v>
      </c>
      <c r="X61" s="42">
        <v>11647717.46</v>
      </c>
      <c r="Y61" s="42">
        <f t="shared" si="22"/>
        <v>2937042.4599999995</v>
      </c>
      <c r="Z61" s="42">
        <f t="shared" si="23"/>
        <v>5095447.48</v>
      </c>
      <c r="AA61" s="42">
        <v>6263697.14</v>
      </c>
      <c r="AB61" s="42">
        <v>13798309.66</v>
      </c>
      <c r="AC61" s="42">
        <f t="shared" si="24"/>
        <v>506968.6200000001</v>
      </c>
      <c r="AD61" s="42">
        <f t="shared" si="25"/>
        <v>2150592.1999999993</v>
      </c>
      <c r="AE61" s="42">
        <v>6263697.14</v>
      </c>
      <c r="AF61" s="42">
        <v>13798309.66</v>
      </c>
      <c r="AG61" s="43">
        <f t="shared" si="26"/>
        <v>120.29017929177847</v>
      </c>
      <c r="AH61" s="44">
        <f t="shared" si="27"/>
        <v>25.472167757332652</v>
      </c>
      <c r="AI61" s="44">
        <f t="shared" si="28"/>
        <v>86.22865679290089</v>
      </c>
      <c r="AJ61" s="42">
        <f>AJ62+AJ63+AJ64+AJ65+AJ66+AJ67+AJ68</f>
        <v>28840000</v>
      </c>
    </row>
    <row r="62" spans="2:36" ht="13.5">
      <c r="B62" s="27" t="s">
        <v>99</v>
      </c>
      <c r="F62" s="25" t="s">
        <v>100</v>
      </c>
      <c r="G62" s="30">
        <v>3117003.63</v>
      </c>
      <c r="H62" s="30">
        <v>650000</v>
      </c>
      <c r="I62" s="30">
        <v>0</v>
      </c>
      <c r="J62" s="30">
        <v>0</v>
      </c>
      <c r="K62" s="30">
        <v>165494.8</v>
      </c>
      <c r="L62" s="30">
        <v>0</v>
      </c>
      <c r="M62" s="34">
        <f t="shared" si="16"/>
        <v>165494.8</v>
      </c>
      <c r="N62" s="34">
        <f t="shared" si="17"/>
        <v>0</v>
      </c>
      <c r="O62" s="30">
        <v>360006.2</v>
      </c>
      <c r="P62" s="30">
        <v>0</v>
      </c>
      <c r="Q62" s="34">
        <f t="shared" si="18"/>
        <v>194511.40000000002</v>
      </c>
      <c r="R62" s="34">
        <f t="shared" si="19"/>
        <v>0</v>
      </c>
      <c r="S62" s="30">
        <v>496394.14</v>
      </c>
      <c r="T62" s="30">
        <v>0</v>
      </c>
      <c r="U62" s="34">
        <f t="shared" si="20"/>
        <v>136387.94</v>
      </c>
      <c r="V62" s="34">
        <f t="shared" si="21"/>
        <v>0</v>
      </c>
      <c r="W62" s="30">
        <v>1457716.65</v>
      </c>
      <c r="X62" s="30">
        <v>76688.2</v>
      </c>
      <c r="Y62" s="34">
        <f t="shared" si="22"/>
        <v>961322.5099999999</v>
      </c>
      <c r="Z62" s="34">
        <f t="shared" si="23"/>
        <v>76688.2</v>
      </c>
      <c r="AA62" s="30">
        <v>1530542.05</v>
      </c>
      <c r="AB62" s="30">
        <v>222566.2</v>
      </c>
      <c r="AC62" s="34">
        <f t="shared" si="24"/>
        <v>72825.40000000014</v>
      </c>
      <c r="AD62" s="34">
        <f t="shared" si="25"/>
        <v>145878</v>
      </c>
      <c r="AE62" s="30">
        <v>1530542.05</v>
      </c>
      <c r="AF62" s="50">
        <v>222566.2</v>
      </c>
      <c r="AG62" s="35">
        <f t="shared" si="26"/>
        <v>-85.45834137650776</v>
      </c>
      <c r="AH62" s="36">
        <f t="shared" si="27"/>
        <v>49.10299222205269</v>
      </c>
      <c r="AI62" s="36">
        <f t="shared" si="28"/>
        <v>34.24095384615385</v>
      </c>
      <c r="AJ62" s="30">
        <v>465000</v>
      </c>
    </row>
    <row r="63" spans="2:36" ht="13.5">
      <c r="B63" s="27" t="s">
        <v>101</v>
      </c>
      <c r="F63" s="25" t="s">
        <v>102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4">
        <f t="shared" si="16"/>
        <v>0</v>
      </c>
      <c r="N63" s="34">
        <f t="shared" si="17"/>
        <v>0</v>
      </c>
      <c r="O63" s="30">
        <v>0</v>
      </c>
      <c r="P63" s="30">
        <v>0</v>
      </c>
      <c r="Q63" s="34">
        <f t="shared" si="18"/>
        <v>0</v>
      </c>
      <c r="R63" s="34">
        <f t="shared" si="19"/>
        <v>0</v>
      </c>
      <c r="S63" s="30">
        <v>0</v>
      </c>
      <c r="T63" s="30">
        <v>0</v>
      </c>
      <c r="U63" s="34">
        <f t="shared" si="20"/>
        <v>0</v>
      </c>
      <c r="V63" s="34">
        <f t="shared" si="21"/>
        <v>0</v>
      </c>
      <c r="W63" s="30">
        <v>0</v>
      </c>
      <c r="X63" s="30">
        <v>0</v>
      </c>
      <c r="Y63" s="34">
        <f t="shared" si="22"/>
        <v>0</v>
      </c>
      <c r="Z63" s="34">
        <f t="shared" si="23"/>
        <v>0</v>
      </c>
      <c r="AA63" s="30">
        <v>0</v>
      </c>
      <c r="AB63" s="30">
        <v>0</v>
      </c>
      <c r="AC63" s="34">
        <f t="shared" si="24"/>
        <v>0</v>
      </c>
      <c r="AD63" s="34">
        <f t="shared" si="25"/>
        <v>0</v>
      </c>
      <c r="AE63" s="30">
        <v>0</v>
      </c>
      <c r="AF63" s="50">
        <v>0</v>
      </c>
      <c r="AG63" s="35">
        <f t="shared" si="26"/>
        <v>0</v>
      </c>
      <c r="AH63" s="36">
        <f t="shared" si="27"/>
        <v>0</v>
      </c>
      <c r="AI63" s="36">
        <f t="shared" si="28"/>
        <v>0</v>
      </c>
      <c r="AJ63" s="30">
        <v>0</v>
      </c>
    </row>
    <row r="64" spans="2:36" ht="13.5">
      <c r="B64" s="27" t="s">
        <v>103</v>
      </c>
      <c r="F64" s="25" t="s">
        <v>104</v>
      </c>
      <c r="G64" s="30">
        <v>598077.79</v>
      </c>
      <c r="H64" s="30">
        <v>1250000</v>
      </c>
      <c r="I64" s="30">
        <v>0</v>
      </c>
      <c r="J64" s="30">
        <v>0</v>
      </c>
      <c r="K64" s="30">
        <v>0</v>
      </c>
      <c r="L64" s="30">
        <v>0</v>
      </c>
      <c r="M64" s="34">
        <f t="shared" si="16"/>
        <v>0</v>
      </c>
      <c r="N64" s="34">
        <f t="shared" si="17"/>
        <v>0</v>
      </c>
      <c r="O64" s="30">
        <v>0</v>
      </c>
      <c r="P64" s="30">
        <v>0</v>
      </c>
      <c r="Q64" s="34">
        <f t="shared" si="18"/>
        <v>0</v>
      </c>
      <c r="R64" s="34">
        <f t="shared" si="19"/>
        <v>0</v>
      </c>
      <c r="S64" s="30">
        <v>0</v>
      </c>
      <c r="T64" s="30">
        <v>0</v>
      </c>
      <c r="U64" s="34">
        <f t="shared" si="20"/>
        <v>0</v>
      </c>
      <c r="V64" s="34">
        <f t="shared" si="21"/>
        <v>0</v>
      </c>
      <c r="W64" s="30">
        <v>124772.14</v>
      </c>
      <c r="X64" s="30">
        <v>105905</v>
      </c>
      <c r="Y64" s="34">
        <f t="shared" si="22"/>
        <v>124772.14</v>
      </c>
      <c r="Z64" s="34">
        <f t="shared" si="23"/>
        <v>105905</v>
      </c>
      <c r="AA64" s="30">
        <v>149577.79</v>
      </c>
      <c r="AB64" s="30">
        <v>375905</v>
      </c>
      <c r="AC64" s="34">
        <f t="shared" si="24"/>
        <v>24805.65000000001</v>
      </c>
      <c r="AD64" s="34">
        <f t="shared" si="25"/>
        <v>270000</v>
      </c>
      <c r="AE64" s="30">
        <v>149577.79</v>
      </c>
      <c r="AF64" s="50">
        <v>375905</v>
      </c>
      <c r="AG64" s="35">
        <f t="shared" si="26"/>
        <v>151.31070595440673</v>
      </c>
      <c r="AH64" s="36">
        <f t="shared" si="27"/>
        <v>25.009755001937123</v>
      </c>
      <c r="AI64" s="36">
        <f t="shared" si="28"/>
        <v>30.0724</v>
      </c>
      <c r="AJ64" s="30">
        <v>786000</v>
      </c>
    </row>
    <row r="65" spans="2:36" ht="13.5">
      <c r="B65" s="27" t="s">
        <v>105</v>
      </c>
      <c r="F65" s="25" t="s">
        <v>106</v>
      </c>
      <c r="G65" s="30">
        <v>0</v>
      </c>
      <c r="H65" s="30">
        <v>2000</v>
      </c>
      <c r="I65" s="30">
        <v>0</v>
      </c>
      <c r="J65" s="30">
        <v>0</v>
      </c>
      <c r="K65" s="30">
        <v>0</v>
      </c>
      <c r="L65" s="30">
        <v>0</v>
      </c>
      <c r="M65" s="34">
        <f t="shared" si="16"/>
        <v>0</v>
      </c>
      <c r="N65" s="34">
        <f t="shared" si="17"/>
        <v>0</v>
      </c>
      <c r="O65" s="30">
        <v>0</v>
      </c>
      <c r="P65" s="30">
        <v>0</v>
      </c>
      <c r="Q65" s="34">
        <f t="shared" si="18"/>
        <v>0</v>
      </c>
      <c r="R65" s="34">
        <f t="shared" si="19"/>
        <v>0</v>
      </c>
      <c r="S65" s="30">
        <v>0</v>
      </c>
      <c r="T65" s="30">
        <v>0</v>
      </c>
      <c r="U65" s="34">
        <f t="shared" si="20"/>
        <v>0</v>
      </c>
      <c r="V65" s="34">
        <f t="shared" si="21"/>
        <v>0</v>
      </c>
      <c r="W65" s="30">
        <v>0</v>
      </c>
      <c r="X65" s="30">
        <v>0</v>
      </c>
      <c r="Y65" s="34">
        <f t="shared" si="22"/>
        <v>0</v>
      </c>
      <c r="Z65" s="34">
        <f t="shared" si="23"/>
        <v>0</v>
      </c>
      <c r="AA65" s="30">
        <v>0</v>
      </c>
      <c r="AB65" s="30">
        <v>0</v>
      </c>
      <c r="AC65" s="34">
        <f t="shared" si="24"/>
        <v>0</v>
      </c>
      <c r="AD65" s="34">
        <f t="shared" si="25"/>
        <v>0</v>
      </c>
      <c r="AE65" s="30">
        <v>0</v>
      </c>
      <c r="AF65" s="50">
        <v>0</v>
      </c>
      <c r="AG65" s="35">
        <f t="shared" si="26"/>
        <v>0</v>
      </c>
      <c r="AH65" s="36">
        <f t="shared" si="27"/>
        <v>0</v>
      </c>
      <c r="AI65" s="36">
        <f t="shared" si="28"/>
        <v>0</v>
      </c>
      <c r="AJ65" s="30">
        <v>0</v>
      </c>
    </row>
    <row r="66" spans="2:36" ht="13.5">
      <c r="B66" s="27" t="s">
        <v>107</v>
      </c>
      <c r="F66" s="25" t="s">
        <v>108</v>
      </c>
      <c r="G66" s="30">
        <v>10199037.85</v>
      </c>
      <c r="H66" s="30">
        <v>12000000</v>
      </c>
      <c r="I66" s="30">
        <v>0</v>
      </c>
      <c r="J66" s="30">
        <v>0</v>
      </c>
      <c r="K66" s="30">
        <v>0</v>
      </c>
      <c r="L66" s="30">
        <v>1397279.81</v>
      </c>
      <c r="M66" s="34">
        <f t="shared" si="16"/>
        <v>0</v>
      </c>
      <c r="N66" s="34">
        <f t="shared" si="17"/>
        <v>1397279.81</v>
      </c>
      <c r="O66" s="30">
        <v>70800</v>
      </c>
      <c r="P66" s="30">
        <v>1397279.81</v>
      </c>
      <c r="Q66" s="34">
        <f t="shared" si="18"/>
        <v>70800</v>
      </c>
      <c r="R66" s="34">
        <f t="shared" si="19"/>
        <v>0</v>
      </c>
      <c r="S66" s="30">
        <v>70800</v>
      </c>
      <c r="T66" s="30">
        <v>4514168.08</v>
      </c>
      <c r="U66" s="34">
        <f t="shared" si="20"/>
        <v>0</v>
      </c>
      <c r="V66" s="34">
        <f t="shared" si="21"/>
        <v>3116888.27</v>
      </c>
      <c r="W66" s="30">
        <v>70800</v>
      </c>
      <c r="X66" s="30">
        <v>9213678.36</v>
      </c>
      <c r="Y66" s="34">
        <f t="shared" si="22"/>
        <v>0</v>
      </c>
      <c r="Z66" s="34">
        <f t="shared" si="23"/>
        <v>4699510.279999999</v>
      </c>
      <c r="AA66" s="30">
        <v>70800</v>
      </c>
      <c r="AB66" s="30">
        <v>9213678.36</v>
      </c>
      <c r="AC66" s="34">
        <f t="shared" si="24"/>
        <v>0</v>
      </c>
      <c r="AD66" s="34">
        <f t="shared" si="25"/>
        <v>0</v>
      </c>
      <c r="AE66" s="30">
        <v>70800</v>
      </c>
      <c r="AF66" s="50">
        <v>9213678.36</v>
      </c>
      <c r="AG66" s="35">
        <f t="shared" si="26"/>
        <v>12913.669999999998</v>
      </c>
      <c r="AH66" s="36">
        <f t="shared" si="27"/>
        <v>0.694183128264398</v>
      </c>
      <c r="AI66" s="36">
        <f t="shared" si="28"/>
        <v>76.780653</v>
      </c>
      <c r="AJ66" s="30">
        <v>19257000</v>
      </c>
    </row>
    <row r="67" spans="2:36" ht="13.5">
      <c r="B67" s="27" t="s">
        <v>109</v>
      </c>
      <c r="F67" s="25" t="s">
        <v>110</v>
      </c>
      <c r="G67" s="30">
        <v>798034</v>
      </c>
      <c r="H67" s="30">
        <v>100000</v>
      </c>
      <c r="I67" s="30">
        <v>0</v>
      </c>
      <c r="J67" s="30">
        <v>0</v>
      </c>
      <c r="K67" s="30">
        <v>0</v>
      </c>
      <c r="L67" s="30">
        <v>0</v>
      </c>
      <c r="M67" s="34">
        <f t="shared" si="16"/>
        <v>0</v>
      </c>
      <c r="N67" s="34">
        <f t="shared" si="17"/>
        <v>0</v>
      </c>
      <c r="O67" s="30">
        <v>0</v>
      </c>
      <c r="P67" s="30">
        <v>0</v>
      </c>
      <c r="Q67" s="34">
        <f t="shared" si="18"/>
        <v>0</v>
      </c>
      <c r="R67" s="34">
        <f t="shared" si="19"/>
        <v>0</v>
      </c>
      <c r="S67" s="30">
        <v>167560</v>
      </c>
      <c r="T67" s="30">
        <v>0</v>
      </c>
      <c r="U67" s="34">
        <f t="shared" si="20"/>
        <v>167560</v>
      </c>
      <c r="V67" s="34">
        <f t="shared" si="21"/>
        <v>0</v>
      </c>
      <c r="W67" s="30">
        <v>167560</v>
      </c>
      <c r="X67" s="30">
        <v>0</v>
      </c>
      <c r="Y67" s="34">
        <f t="shared" si="22"/>
        <v>0</v>
      </c>
      <c r="Z67" s="34">
        <f t="shared" si="23"/>
        <v>0</v>
      </c>
      <c r="AA67" s="30">
        <v>171572</v>
      </c>
      <c r="AB67" s="30">
        <v>38908.14</v>
      </c>
      <c r="AC67" s="34">
        <f t="shared" si="24"/>
        <v>4012</v>
      </c>
      <c r="AD67" s="34">
        <f t="shared" si="25"/>
        <v>38908.14</v>
      </c>
      <c r="AE67" s="30">
        <v>171572</v>
      </c>
      <c r="AF67" s="50">
        <v>38908.14</v>
      </c>
      <c r="AG67" s="35">
        <f t="shared" si="26"/>
        <v>-77.32255845942227</v>
      </c>
      <c r="AH67" s="36">
        <f t="shared" si="27"/>
        <v>21.49933461481591</v>
      </c>
      <c r="AI67" s="36">
        <f t="shared" si="28"/>
        <v>38.90814</v>
      </c>
      <c r="AJ67" s="30">
        <v>82000</v>
      </c>
    </row>
    <row r="68" spans="2:36" ht="13.5">
      <c r="B68" s="27" t="s">
        <v>111</v>
      </c>
      <c r="F68" s="25" t="s">
        <v>112</v>
      </c>
      <c r="G68" s="30">
        <v>9878204.33</v>
      </c>
      <c r="H68" s="30">
        <v>2000000</v>
      </c>
      <c r="I68" s="30">
        <v>158120</v>
      </c>
      <c r="J68" s="30">
        <v>0</v>
      </c>
      <c r="K68" s="30">
        <v>1382860.24</v>
      </c>
      <c r="L68" s="30">
        <v>111657.5</v>
      </c>
      <c r="M68" s="34">
        <f t="shared" si="16"/>
        <v>1224740.24</v>
      </c>
      <c r="N68" s="34">
        <f t="shared" si="17"/>
        <v>111657.5</v>
      </c>
      <c r="O68" s="30">
        <v>1667775.96</v>
      </c>
      <c r="P68" s="30">
        <v>1386741.9</v>
      </c>
      <c r="Q68" s="34">
        <f t="shared" si="18"/>
        <v>284915.72</v>
      </c>
      <c r="R68" s="34">
        <f t="shared" si="19"/>
        <v>1275084.4</v>
      </c>
      <c r="S68" s="30">
        <v>2084931.92</v>
      </c>
      <c r="T68" s="30">
        <v>2038101.9</v>
      </c>
      <c r="U68" s="34">
        <f t="shared" si="20"/>
        <v>417155.95999999996</v>
      </c>
      <c r="V68" s="34">
        <f t="shared" si="21"/>
        <v>651360</v>
      </c>
      <c r="W68" s="30">
        <v>3935879.73</v>
      </c>
      <c r="X68" s="30">
        <v>2251445.9</v>
      </c>
      <c r="Y68" s="34">
        <f t="shared" si="22"/>
        <v>1850947.81</v>
      </c>
      <c r="Z68" s="34">
        <f t="shared" si="23"/>
        <v>213344</v>
      </c>
      <c r="AA68" s="30">
        <v>4341205.3</v>
      </c>
      <c r="AB68" s="30">
        <v>3947251.96</v>
      </c>
      <c r="AC68" s="34">
        <f t="shared" si="24"/>
        <v>405325.56999999983</v>
      </c>
      <c r="AD68" s="34">
        <f t="shared" si="25"/>
        <v>1695806.06</v>
      </c>
      <c r="AE68" s="30">
        <v>4341205.3</v>
      </c>
      <c r="AF68" s="50">
        <v>3947251.96</v>
      </c>
      <c r="AG68" s="35">
        <f t="shared" si="26"/>
        <v>-9.074745670286541</v>
      </c>
      <c r="AH68" s="36">
        <f t="shared" si="27"/>
        <v>43.94731223382175</v>
      </c>
      <c r="AI68" s="36">
        <f t="shared" si="28"/>
        <v>197.362598</v>
      </c>
      <c r="AJ68" s="30">
        <v>8250000</v>
      </c>
    </row>
    <row r="69" spans="2:36" ht="13.5">
      <c r="B69" s="27" t="s">
        <v>113</v>
      </c>
      <c r="F69" s="25" t="s">
        <v>114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4">
        <f t="shared" si="16"/>
        <v>0</v>
      </c>
      <c r="N69" s="34">
        <f t="shared" si="17"/>
        <v>0</v>
      </c>
      <c r="O69" s="30">
        <v>0</v>
      </c>
      <c r="P69" s="30">
        <v>0</v>
      </c>
      <c r="Q69" s="34">
        <f t="shared" si="18"/>
        <v>0</v>
      </c>
      <c r="R69" s="34">
        <f t="shared" si="19"/>
        <v>0</v>
      </c>
      <c r="S69" s="30">
        <v>0</v>
      </c>
      <c r="T69" s="30">
        <v>0</v>
      </c>
      <c r="U69" s="34">
        <f t="shared" si="20"/>
        <v>0</v>
      </c>
      <c r="V69" s="34">
        <f t="shared" si="21"/>
        <v>0</v>
      </c>
      <c r="W69" s="30">
        <v>0</v>
      </c>
      <c r="X69" s="30">
        <v>0</v>
      </c>
      <c r="Y69" s="34">
        <f t="shared" si="22"/>
        <v>0</v>
      </c>
      <c r="Z69" s="34">
        <f t="shared" si="23"/>
        <v>0</v>
      </c>
      <c r="AA69" s="30">
        <v>0</v>
      </c>
      <c r="AB69" s="30">
        <v>0</v>
      </c>
      <c r="AC69" s="34">
        <f t="shared" si="24"/>
        <v>0</v>
      </c>
      <c r="AD69" s="34">
        <f t="shared" si="25"/>
        <v>0</v>
      </c>
      <c r="AE69" s="30">
        <v>0</v>
      </c>
      <c r="AF69" s="50">
        <v>0</v>
      </c>
      <c r="AG69" s="35">
        <f t="shared" si="26"/>
        <v>0</v>
      </c>
      <c r="AH69" s="36">
        <f t="shared" si="27"/>
        <v>0</v>
      </c>
      <c r="AI69" s="36">
        <f t="shared" si="28"/>
        <v>0</v>
      </c>
      <c r="AJ69" s="30">
        <v>0</v>
      </c>
    </row>
    <row r="70" spans="2:36" ht="13.5">
      <c r="B70" s="27" t="s">
        <v>115</v>
      </c>
      <c r="F70" s="25" t="s">
        <v>116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4">
        <f t="shared" si="16"/>
        <v>0</v>
      </c>
      <c r="N70" s="34">
        <f t="shared" si="17"/>
        <v>0</v>
      </c>
      <c r="O70" s="30">
        <v>0</v>
      </c>
      <c r="P70" s="30">
        <v>0</v>
      </c>
      <c r="Q70" s="34">
        <f t="shared" si="18"/>
        <v>0</v>
      </c>
      <c r="R70" s="34">
        <f t="shared" si="19"/>
        <v>0</v>
      </c>
      <c r="S70" s="30">
        <v>0</v>
      </c>
      <c r="T70" s="30">
        <v>0</v>
      </c>
      <c r="U70" s="34">
        <f t="shared" si="20"/>
        <v>0</v>
      </c>
      <c r="V70" s="34">
        <f t="shared" si="21"/>
        <v>0</v>
      </c>
      <c r="W70" s="30">
        <v>0</v>
      </c>
      <c r="X70" s="30">
        <v>0</v>
      </c>
      <c r="Y70" s="34">
        <f t="shared" si="22"/>
        <v>0</v>
      </c>
      <c r="Z70" s="34">
        <f t="shared" si="23"/>
        <v>0</v>
      </c>
      <c r="AA70" s="30">
        <v>0</v>
      </c>
      <c r="AB70" s="30">
        <v>0</v>
      </c>
      <c r="AC70" s="34">
        <f t="shared" si="24"/>
        <v>0</v>
      </c>
      <c r="AD70" s="34">
        <f t="shared" si="25"/>
        <v>0</v>
      </c>
      <c r="AE70" s="30">
        <v>0</v>
      </c>
      <c r="AF70" s="50">
        <v>0</v>
      </c>
      <c r="AG70" s="35">
        <f t="shared" si="26"/>
        <v>0</v>
      </c>
      <c r="AH70" s="36">
        <f t="shared" si="27"/>
        <v>0</v>
      </c>
      <c r="AI70" s="36">
        <f t="shared" si="28"/>
        <v>0</v>
      </c>
      <c r="AJ70" s="30">
        <v>0</v>
      </c>
    </row>
    <row r="71" spans="2:36" s="40" customFormat="1" ht="13.5">
      <c r="B71" s="39" t="s">
        <v>117</v>
      </c>
      <c r="F71" s="41" t="s">
        <v>118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f t="shared" si="16"/>
        <v>0</v>
      </c>
      <c r="N71" s="42">
        <f t="shared" si="17"/>
        <v>0</v>
      </c>
      <c r="O71" s="42">
        <v>0</v>
      </c>
      <c r="P71" s="42">
        <v>0</v>
      </c>
      <c r="Q71" s="42">
        <f t="shared" si="18"/>
        <v>0</v>
      </c>
      <c r="R71" s="42">
        <f t="shared" si="19"/>
        <v>0</v>
      </c>
      <c r="S71" s="42">
        <v>0</v>
      </c>
      <c r="T71" s="42">
        <v>0</v>
      </c>
      <c r="U71" s="42">
        <f t="shared" si="20"/>
        <v>0</v>
      </c>
      <c r="V71" s="42">
        <f t="shared" si="21"/>
        <v>0</v>
      </c>
      <c r="W71" s="42">
        <v>0</v>
      </c>
      <c r="X71" s="42">
        <v>0</v>
      </c>
      <c r="Y71" s="42">
        <f t="shared" si="22"/>
        <v>0</v>
      </c>
      <c r="Z71" s="42">
        <f t="shared" si="23"/>
        <v>0</v>
      </c>
      <c r="AA71" s="42">
        <v>0</v>
      </c>
      <c r="AB71" s="42">
        <v>0</v>
      </c>
      <c r="AC71" s="42">
        <f t="shared" si="24"/>
        <v>0</v>
      </c>
      <c r="AD71" s="42">
        <f t="shared" si="25"/>
        <v>0</v>
      </c>
      <c r="AE71" s="42">
        <v>0</v>
      </c>
      <c r="AF71" s="42">
        <v>0</v>
      </c>
      <c r="AG71" s="43">
        <f t="shared" si="26"/>
        <v>0</v>
      </c>
      <c r="AH71" s="44">
        <f t="shared" si="27"/>
        <v>0</v>
      </c>
      <c r="AI71" s="44">
        <f t="shared" si="28"/>
        <v>0</v>
      </c>
      <c r="AJ71" s="42">
        <v>0</v>
      </c>
    </row>
    <row r="72" spans="2:36" ht="13.5">
      <c r="B72" s="27" t="s">
        <v>119</v>
      </c>
      <c r="F72" s="25" t="s">
        <v>120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4">
        <f t="shared" si="16"/>
        <v>0</v>
      </c>
      <c r="N72" s="34">
        <f t="shared" si="17"/>
        <v>0</v>
      </c>
      <c r="O72" s="30">
        <v>0</v>
      </c>
      <c r="P72" s="30">
        <v>0</v>
      </c>
      <c r="Q72" s="34">
        <f t="shared" si="18"/>
        <v>0</v>
      </c>
      <c r="R72" s="34">
        <f t="shared" si="19"/>
        <v>0</v>
      </c>
      <c r="S72" s="30">
        <v>0</v>
      </c>
      <c r="T72" s="30">
        <v>0</v>
      </c>
      <c r="U72" s="34">
        <f t="shared" si="20"/>
        <v>0</v>
      </c>
      <c r="V72" s="34">
        <f t="shared" si="21"/>
        <v>0</v>
      </c>
      <c r="W72" s="30">
        <v>0</v>
      </c>
      <c r="X72" s="30">
        <v>0</v>
      </c>
      <c r="Y72" s="34">
        <f t="shared" si="22"/>
        <v>0</v>
      </c>
      <c r="Z72" s="34">
        <f t="shared" si="23"/>
        <v>0</v>
      </c>
      <c r="AA72" s="30">
        <v>0</v>
      </c>
      <c r="AB72" s="30">
        <v>0</v>
      </c>
      <c r="AC72" s="34">
        <f t="shared" si="24"/>
        <v>0</v>
      </c>
      <c r="AD72" s="34">
        <f t="shared" si="25"/>
        <v>0</v>
      </c>
      <c r="AE72" s="30">
        <v>0</v>
      </c>
      <c r="AF72" s="50">
        <v>0</v>
      </c>
      <c r="AG72" s="35">
        <f t="shared" si="26"/>
        <v>0</v>
      </c>
      <c r="AH72" s="36">
        <f t="shared" si="27"/>
        <v>0</v>
      </c>
      <c r="AI72" s="36">
        <f t="shared" si="28"/>
        <v>0</v>
      </c>
      <c r="AJ72" s="30">
        <v>0</v>
      </c>
    </row>
    <row r="73" spans="2:36" ht="13.5">
      <c r="B73" s="27" t="s">
        <v>121</v>
      </c>
      <c r="F73" s="25" t="s">
        <v>122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4">
        <f t="shared" si="16"/>
        <v>0</v>
      </c>
      <c r="N73" s="34">
        <f t="shared" si="17"/>
        <v>0</v>
      </c>
      <c r="O73" s="30">
        <v>0</v>
      </c>
      <c r="P73" s="30">
        <v>0</v>
      </c>
      <c r="Q73" s="34">
        <f t="shared" si="18"/>
        <v>0</v>
      </c>
      <c r="R73" s="34">
        <f t="shared" si="19"/>
        <v>0</v>
      </c>
      <c r="S73" s="30">
        <v>0</v>
      </c>
      <c r="T73" s="30">
        <v>0</v>
      </c>
      <c r="U73" s="34">
        <f t="shared" si="20"/>
        <v>0</v>
      </c>
      <c r="V73" s="34">
        <f t="shared" si="21"/>
        <v>0</v>
      </c>
      <c r="W73" s="30">
        <v>0</v>
      </c>
      <c r="X73" s="30">
        <v>0</v>
      </c>
      <c r="Y73" s="34">
        <f t="shared" si="22"/>
        <v>0</v>
      </c>
      <c r="Z73" s="34">
        <f t="shared" si="23"/>
        <v>0</v>
      </c>
      <c r="AA73" s="37">
        <v>0</v>
      </c>
      <c r="AB73" s="37">
        <v>0</v>
      </c>
      <c r="AC73" s="34">
        <f t="shared" si="24"/>
        <v>0</v>
      </c>
      <c r="AD73" s="34">
        <f t="shared" si="25"/>
        <v>0</v>
      </c>
      <c r="AE73" s="38">
        <v>0</v>
      </c>
      <c r="AF73" s="51">
        <v>0</v>
      </c>
      <c r="AG73" s="35">
        <f t="shared" si="26"/>
        <v>0</v>
      </c>
      <c r="AH73" s="36">
        <f t="shared" si="27"/>
        <v>0</v>
      </c>
      <c r="AI73" s="36">
        <f t="shared" si="28"/>
        <v>0</v>
      </c>
      <c r="AJ73" s="38">
        <v>0</v>
      </c>
    </row>
    <row r="74" spans="2:36" s="40" customFormat="1" ht="13.5">
      <c r="B74" s="39" t="s">
        <v>123</v>
      </c>
      <c r="F74" s="41" t="s">
        <v>124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f t="shared" si="16"/>
        <v>0</v>
      </c>
      <c r="N74" s="42">
        <f t="shared" si="17"/>
        <v>0</v>
      </c>
      <c r="O74" s="42">
        <v>0</v>
      </c>
      <c r="P74" s="42">
        <v>0</v>
      </c>
      <c r="Q74" s="42">
        <f t="shared" si="18"/>
        <v>0</v>
      </c>
      <c r="R74" s="42">
        <f t="shared" si="19"/>
        <v>0</v>
      </c>
      <c r="S74" s="42">
        <v>0</v>
      </c>
      <c r="T74" s="42">
        <v>0</v>
      </c>
      <c r="U74" s="42">
        <f t="shared" si="20"/>
        <v>0</v>
      </c>
      <c r="V74" s="42">
        <f t="shared" si="21"/>
        <v>0</v>
      </c>
      <c r="W74" s="42">
        <v>0</v>
      </c>
      <c r="X74" s="42">
        <v>0</v>
      </c>
      <c r="Y74" s="42">
        <f t="shared" si="22"/>
        <v>0</v>
      </c>
      <c r="Z74" s="42">
        <f t="shared" si="23"/>
        <v>0</v>
      </c>
      <c r="AA74" s="42">
        <v>0</v>
      </c>
      <c r="AB74" s="42">
        <v>0</v>
      </c>
      <c r="AC74" s="42">
        <f t="shared" si="24"/>
        <v>0</v>
      </c>
      <c r="AD74" s="42">
        <f t="shared" si="25"/>
        <v>0</v>
      </c>
      <c r="AE74" s="42">
        <v>0</v>
      </c>
      <c r="AF74" s="42">
        <v>0</v>
      </c>
      <c r="AG74" s="43">
        <f t="shared" si="26"/>
        <v>0</v>
      </c>
      <c r="AH74" s="44">
        <f t="shared" si="27"/>
        <v>0</v>
      </c>
      <c r="AI74" s="44">
        <f t="shared" si="28"/>
        <v>0</v>
      </c>
      <c r="AJ74" s="42">
        <v>0</v>
      </c>
    </row>
    <row r="75" spans="2:36" ht="13.5">
      <c r="B75" s="27" t="s">
        <v>125</v>
      </c>
      <c r="F75" s="25" t="s">
        <v>126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4">
        <f t="shared" si="16"/>
        <v>0</v>
      </c>
      <c r="N75" s="34">
        <f t="shared" si="17"/>
        <v>0</v>
      </c>
      <c r="O75" s="30">
        <v>0</v>
      </c>
      <c r="P75" s="30">
        <v>0</v>
      </c>
      <c r="Q75" s="34">
        <f t="shared" si="18"/>
        <v>0</v>
      </c>
      <c r="R75" s="34">
        <f t="shared" si="19"/>
        <v>0</v>
      </c>
      <c r="S75" s="30">
        <v>0</v>
      </c>
      <c r="T75" s="30">
        <v>0</v>
      </c>
      <c r="U75" s="34">
        <f t="shared" si="20"/>
        <v>0</v>
      </c>
      <c r="V75" s="34">
        <f t="shared" si="21"/>
        <v>0</v>
      </c>
      <c r="W75" s="30">
        <v>0</v>
      </c>
      <c r="X75" s="30">
        <v>0</v>
      </c>
      <c r="Y75" s="34">
        <f t="shared" si="22"/>
        <v>0</v>
      </c>
      <c r="Z75" s="34">
        <f t="shared" si="23"/>
        <v>0</v>
      </c>
      <c r="AA75" s="31">
        <v>0</v>
      </c>
      <c r="AB75" s="31">
        <v>0</v>
      </c>
      <c r="AC75" s="34">
        <f t="shared" si="24"/>
        <v>0</v>
      </c>
      <c r="AD75" s="34">
        <f t="shared" si="25"/>
        <v>0</v>
      </c>
      <c r="AE75" s="30">
        <v>0</v>
      </c>
      <c r="AF75" s="50">
        <v>0</v>
      </c>
      <c r="AG75" s="35">
        <f t="shared" si="26"/>
        <v>0</v>
      </c>
      <c r="AH75" s="36">
        <f t="shared" si="27"/>
        <v>0</v>
      </c>
      <c r="AI75" s="36">
        <f t="shared" si="28"/>
        <v>0</v>
      </c>
      <c r="AJ75" s="30">
        <v>0</v>
      </c>
    </row>
    <row r="76" spans="2:36" ht="13.5">
      <c r="B76" s="27" t="s">
        <v>127</v>
      </c>
      <c r="F76" s="25" t="s">
        <v>128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4">
        <f t="shared" si="16"/>
        <v>0</v>
      </c>
      <c r="N76" s="34">
        <f t="shared" si="17"/>
        <v>0</v>
      </c>
      <c r="O76" s="30">
        <v>0</v>
      </c>
      <c r="P76" s="30">
        <v>0</v>
      </c>
      <c r="Q76" s="34">
        <f t="shared" si="18"/>
        <v>0</v>
      </c>
      <c r="R76" s="34">
        <f t="shared" si="19"/>
        <v>0</v>
      </c>
      <c r="S76" s="30">
        <v>0</v>
      </c>
      <c r="T76" s="30">
        <v>0</v>
      </c>
      <c r="U76" s="34">
        <f t="shared" si="20"/>
        <v>0</v>
      </c>
      <c r="V76" s="34">
        <f t="shared" si="21"/>
        <v>0</v>
      </c>
      <c r="W76" s="30">
        <v>0</v>
      </c>
      <c r="X76" s="30">
        <v>0</v>
      </c>
      <c r="Y76" s="34">
        <f t="shared" si="22"/>
        <v>0</v>
      </c>
      <c r="Z76" s="34">
        <f t="shared" si="23"/>
        <v>0</v>
      </c>
      <c r="AA76" s="31">
        <v>0</v>
      </c>
      <c r="AB76" s="31">
        <v>0</v>
      </c>
      <c r="AC76" s="34">
        <f t="shared" si="24"/>
        <v>0</v>
      </c>
      <c r="AD76" s="34">
        <f t="shared" si="25"/>
        <v>0</v>
      </c>
      <c r="AE76" s="30">
        <v>0</v>
      </c>
      <c r="AF76" s="50">
        <v>0</v>
      </c>
      <c r="AG76" s="35">
        <f t="shared" si="26"/>
        <v>0</v>
      </c>
      <c r="AH76" s="36">
        <f t="shared" si="27"/>
        <v>0</v>
      </c>
      <c r="AI76" s="36">
        <f t="shared" si="28"/>
        <v>0</v>
      </c>
      <c r="AJ76" s="30">
        <v>0</v>
      </c>
    </row>
    <row r="77" spans="2:36" s="40" customFormat="1" ht="13.5">
      <c r="B77" s="39" t="s">
        <v>129</v>
      </c>
      <c r="F77" s="41" t="s">
        <v>130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 t="shared" si="16"/>
        <v>0</v>
      </c>
      <c r="N77" s="42">
        <f t="shared" si="17"/>
        <v>0</v>
      </c>
      <c r="O77" s="42">
        <v>0</v>
      </c>
      <c r="P77" s="42">
        <v>0</v>
      </c>
      <c r="Q77" s="42">
        <f t="shared" si="18"/>
        <v>0</v>
      </c>
      <c r="R77" s="42">
        <f t="shared" si="19"/>
        <v>0</v>
      </c>
      <c r="S77" s="42">
        <v>0</v>
      </c>
      <c r="T77" s="42">
        <v>0</v>
      </c>
      <c r="U77" s="42">
        <f t="shared" si="20"/>
        <v>0</v>
      </c>
      <c r="V77" s="42">
        <f t="shared" si="21"/>
        <v>0</v>
      </c>
      <c r="W77" s="42">
        <v>0</v>
      </c>
      <c r="X77" s="42">
        <v>0</v>
      </c>
      <c r="Y77" s="42">
        <f t="shared" si="22"/>
        <v>0</v>
      </c>
      <c r="Z77" s="42">
        <f t="shared" si="23"/>
        <v>0</v>
      </c>
      <c r="AA77" s="42">
        <v>0</v>
      </c>
      <c r="AB77" s="42">
        <v>0</v>
      </c>
      <c r="AC77" s="42">
        <f t="shared" si="24"/>
        <v>0</v>
      </c>
      <c r="AD77" s="42">
        <f t="shared" si="25"/>
        <v>0</v>
      </c>
      <c r="AE77" s="42">
        <v>0</v>
      </c>
      <c r="AF77" s="42">
        <v>0</v>
      </c>
      <c r="AG77" s="43">
        <f t="shared" si="26"/>
        <v>0</v>
      </c>
      <c r="AH77" s="44">
        <f t="shared" si="27"/>
        <v>0</v>
      </c>
      <c r="AI77" s="44">
        <f t="shared" si="28"/>
        <v>0</v>
      </c>
      <c r="AJ77" s="42">
        <v>0</v>
      </c>
    </row>
    <row r="78" spans="2:35" ht="13.5">
      <c r="B78" s="27" t="s">
        <v>1</v>
      </c>
      <c r="Q78" s="32" t="s">
        <v>1</v>
      </c>
      <c r="R78" s="32" t="s">
        <v>1</v>
      </c>
      <c r="U78" s="32" t="s">
        <v>1</v>
      </c>
      <c r="Y78" s="32" t="s">
        <v>1</v>
      </c>
      <c r="Z78" s="32" t="s">
        <v>1</v>
      </c>
      <c r="AG78" s="33" t="s">
        <v>1</v>
      </c>
      <c r="AH78" s="33" t="s">
        <v>1</v>
      </c>
      <c r="AI78" s="33" t="s">
        <v>1</v>
      </c>
    </row>
    <row r="79" ht="13.5">
      <c r="B79" s="27" t="s">
        <v>1</v>
      </c>
    </row>
    <row r="80" ht="13.5">
      <c r="B80" s="27" t="s">
        <v>1</v>
      </c>
    </row>
    <row r="81" ht="13.5">
      <c r="B81" s="27" t="s">
        <v>1</v>
      </c>
    </row>
    <row r="82" ht="13.5">
      <c r="B82" s="27" t="s">
        <v>1</v>
      </c>
    </row>
    <row r="83" ht="13.5">
      <c r="B83" s="27" t="s">
        <v>1</v>
      </c>
    </row>
    <row r="84" ht="13.5">
      <c r="B84" s="27" t="s">
        <v>1</v>
      </c>
    </row>
  </sheetData>
  <sheetProtection/>
  <mergeCells count="21">
    <mergeCell ref="S22:T22"/>
    <mergeCell ref="Y22:Z22"/>
    <mergeCell ref="F22:F23"/>
    <mergeCell ref="F11:AJ11"/>
    <mergeCell ref="G22:G23"/>
    <mergeCell ref="H22:H23"/>
    <mergeCell ref="I22:J22"/>
    <mergeCell ref="K22:L22"/>
    <mergeCell ref="AJ22:AJ23"/>
    <mergeCell ref="M22:N22"/>
    <mergeCell ref="O22:P22"/>
    <mergeCell ref="M13:AF13"/>
    <mergeCell ref="W22:X22"/>
    <mergeCell ref="G21:V21"/>
    <mergeCell ref="AH22:AI22"/>
    <mergeCell ref="AC22:AD22"/>
    <mergeCell ref="AA22:AB22"/>
    <mergeCell ref="AE22:AF22"/>
    <mergeCell ref="AG22:AG23"/>
    <mergeCell ref="Q22:R22"/>
    <mergeCell ref="U22:V22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6" r:id="rId1"/>
  <headerFooter alignWithMargins="0">
    <oddFooter>&amp;Le-bütçe "" aşaması verilerinden üretilmiştir.  (09.07.2020 11:52:52)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Bidb</dc:creator>
  <cp:keywords/>
  <dc:description/>
  <cp:lastModifiedBy>pc-Bilg</cp:lastModifiedBy>
  <cp:lastPrinted>2020-07-09T11:40:55Z</cp:lastPrinted>
  <dcterms:created xsi:type="dcterms:W3CDTF">2020-07-09T08:59:09Z</dcterms:created>
  <dcterms:modified xsi:type="dcterms:W3CDTF">2020-07-28T12:40:31Z</dcterms:modified>
  <cp:category/>
  <cp:version/>
  <cp:contentType/>
  <cp:contentStatus/>
</cp:coreProperties>
</file>